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1245" windowWidth="10740" windowHeight="3090" tabRatio="599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<sst xmlns="http://schemas.openxmlformats.org/spreadsheetml/2006/main" count="1102" uniqueCount="616">
  <si>
    <t>Biblioteca</t>
  </si>
  <si>
    <t>Località</t>
  </si>
  <si>
    <t>URL</t>
  </si>
  <si>
    <t>Dimensioni sito</t>
  </si>
  <si>
    <t>POLITECNICO</t>
  </si>
  <si>
    <t>AIB-WEB</t>
  </si>
  <si>
    <t>ALICE.IT</t>
  </si>
  <si>
    <t>Data creazione</t>
  </si>
  <si>
    <t>Numero scheda</t>
  </si>
  <si>
    <t>Nome della biblioteca nella home page</t>
  </si>
  <si>
    <t>Nome dell'ente nella home page</t>
  </si>
  <si>
    <t>Nome della biblioteca in tutte le pagine</t>
  </si>
  <si>
    <t>Nome dell'ente in tutte le pagine</t>
  </si>
  <si>
    <t>Recapiti tradizionali</t>
  </si>
  <si>
    <t>Recapiti elettronici</t>
  </si>
  <si>
    <t>Nomi dei curatori o autori di ciascuna pagina</t>
  </si>
  <si>
    <t>Presentazione</t>
  </si>
  <si>
    <t>Storia</t>
  </si>
  <si>
    <t>Tipo</t>
  </si>
  <si>
    <t>Rapporto annuale o statistiche</t>
  </si>
  <si>
    <t>Regolamento vigente</t>
  </si>
  <si>
    <t>Regolamenti non vigenti</t>
  </si>
  <si>
    <t>Informazioni sulla collezione</t>
  </si>
  <si>
    <t>Informazioni su orari e criteri di ammissione</t>
  </si>
  <si>
    <t>Interrogazione OPAC telnet della biblioteca</t>
  </si>
  <si>
    <t>Interrogazione OPAC telnet collettivo</t>
  </si>
  <si>
    <t>Interrogazione OPAC WWW della biblioteca</t>
  </si>
  <si>
    <t>Interrogazione OPAC WWW collettivo</t>
  </si>
  <si>
    <t>Informazioni sui cataloghi non elettronici locali</t>
  </si>
  <si>
    <t>Informazioni sui servizi: ILL e DD attivo</t>
  </si>
  <si>
    <t>Informazioni sui servizi: ILL e DD passivo</t>
  </si>
  <si>
    <t>Informazioni sui servizi : reference service</t>
  </si>
  <si>
    <t>Informazioni sui servizi: fotocopie</t>
  </si>
  <si>
    <t>Informazioni sui servizi: altri</t>
  </si>
  <si>
    <t>Informazioni sui servizi: accesso a Internet</t>
  </si>
  <si>
    <t>Informazioni sui servizi: prestito locale</t>
  </si>
  <si>
    <t>Informazione sui servizi: consultazione locale</t>
  </si>
  <si>
    <t>Servizi a distanza: ILL e DD passivo</t>
  </si>
  <si>
    <t>Servizi a distanza: reference service</t>
  </si>
  <si>
    <t>Servizi a distanza: altri</t>
  </si>
  <si>
    <t>Mostre virtuali</t>
  </si>
  <si>
    <t>Novità</t>
  </si>
  <si>
    <t>FAQ</t>
  </si>
  <si>
    <t>Immagini della biblioteca</t>
  </si>
  <si>
    <t>Mappa interna</t>
  </si>
  <si>
    <t>Icone orientative</t>
  </si>
  <si>
    <t>Icone decorative</t>
  </si>
  <si>
    <t>Icone animate</t>
  </si>
  <si>
    <t>Testo alternativo per le immagini</t>
  </si>
  <si>
    <t>Versioni elettroniche di documenti conservati dalla biblioteca</t>
  </si>
  <si>
    <t>Informazioni sull'OPAC Internet</t>
  </si>
  <si>
    <t>Informazioni sull'OPAC locale</t>
  </si>
  <si>
    <t>Informazioni sui cataloghi pubblicati</t>
  </si>
  <si>
    <t>Bollettini nuove accessioni</t>
  </si>
  <si>
    <t>Elenchi dei periodici posseduti</t>
  </si>
  <si>
    <t>Elenchi di altri documenti posseduti</t>
  </si>
  <si>
    <t>Bibliografie</t>
  </si>
  <si>
    <t>Link a fonti Internet generali: indici e VRD</t>
  </si>
  <si>
    <t>Link a fonti Internet generali: OPAC e biblioteche</t>
  </si>
  <si>
    <t>Link a fonti Internet generali: altre risorse</t>
  </si>
  <si>
    <t>Link a fonti Internet specifiche: indici e VRD</t>
  </si>
  <si>
    <t>Link a fonti Internet specifiche: OPAC e biblioteche</t>
  </si>
  <si>
    <t>Link a fonti Internet specifiche: altre risorse</t>
  </si>
  <si>
    <t>Link a fonti Internet per lo staff</t>
  </si>
  <si>
    <t>Link al contesto territoriale</t>
  </si>
  <si>
    <t>Versioni elettroniche di documenti pubblicati dalla biblioteca</t>
  </si>
  <si>
    <t>Interrogazione protetta di banche dati locali</t>
  </si>
  <si>
    <t>Interrogazione protetta di banche dati remote</t>
  </si>
  <si>
    <t>Interrogazione protetta di e-journals remoti</t>
  </si>
  <si>
    <t>Interrogazione protetta di documentazione interna</t>
  </si>
  <si>
    <t>Accessibilità 24h su 24</t>
  </si>
  <si>
    <t>Definizione della mission</t>
  </si>
  <si>
    <t>Data ultimo aggiornamento sito</t>
  </si>
  <si>
    <t>Staff: nominativi</t>
  </si>
  <si>
    <t>Staff: immagini</t>
  </si>
  <si>
    <t>Staff: home pages</t>
  </si>
  <si>
    <t>Registro degli ospiti</t>
  </si>
  <si>
    <t>Registro dei desiderata</t>
  </si>
  <si>
    <t>Staff: e-mail</t>
  </si>
  <si>
    <t>Indice alfabetico</t>
  </si>
  <si>
    <t>Motore di ricerca generale presettato</t>
  </si>
  <si>
    <t>Link alla home page in ciascuna pagina</t>
  </si>
  <si>
    <t>Registro dei suggerimenti e reclami</t>
  </si>
  <si>
    <t>Contatore accessi</t>
  </si>
  <si>
    <t>Statistiche accessi</t>
  </si>
  <si>
    <t>Archivio delle vecchie pagine</t>
  </si>
  <si>
    <t>Title e altri metatag appropriati</t>
  </si>
  <si>
    <t>Disclaimer copyright</t>
  </si>
  <si>
    <t>Versioni alternative</t>
  </si>
  <si>
    <t>U</t>
  </si>
  <si>
    <t>Venezia</t>
  </si>
  <si>
    <t>Non c'è &lt;alt&gt;</t>
  </si>
  <si>
    <t>http://www.marciana.venezia.sbn.it</t>
  </si>
  <si>
    <t>Prestito per mostre</t>
  </si>
  <si>
    <t>Non completo</t>
  </si>
  <si>
    <t>http://www.provincia.venezia.it/querini/biblioteca/</t>
  </si>
  <si>
    <t>http://oracle.mall.it/vs2-doc/</t>
  </si>
  <si>
    <t>Male organizzate</t>
  </si>
  <si>
    <t>Didascalie</t>
  </si>
  <si>
    <t>Musei dello sport</t>
  </si>
  <si>
    <t>Indicata in pagina a parte</t>
  </si>
  <si>
    <t>Su informazioni tecniche sul sito</t>
  </si>
  <si>
    <t>http://iuavbc.iuav.it</t>
  </si>
  <si>
    <t>Eventi 1999-2000</t>
  </si>
  <si>
    <t>Manoscritti</t>
  </si>
  <si>
    <t>Incunaboli, ritratti, fogli volanti…</t>
  </si>
  <si>
    <t>Biblioteca multimediale</t>
  </si>
  <si>
    <t>&lt;10</t>
  </si>
  <si>
    <t>Pagina non disponobile</t>
  </si>
  <si>
    <t>Riproduzioni grossolane di documenti</t>
  </si>
  <si>
    <t>Newsletter, cataloghi speciali</t>
  </si>
  <si>
    <t>Versioni in altre lingue</t>
  </si>
  <si>
    <t>Accessibile a tutti</t>
  </si>
  <si>
    <t>Poco curati</t>
  </si>
  <si>
    <t>&gt;10</t>
  </si>
  <si>
    <t>http://www.cab.unipd.it</t>
  </si>
  <si>
    <t>Padova</t>
  </si>
  <si>
    <t>Mappa del sito</t>
  </si>
  <si>
    <t>http://www.provincia.padova.it/comuni/monselice/biblio/index.htm</t>
  </si>
  <si>
    <t>Non c'è distinzione</t>
  </si>
  <si>
    <t>Solo su HP</t>
  </si>
  <si>
    <t>Biblioteca della Fondazione Querini Stampalia</t>
  </si>
  <si>
    <t>Biblioteca Nazionale Marciana</t>
  </si>
  <si>
    <t>http://www.telemar.it/mol16/marostica/biblio.htm</t>
  </si>
  <si>
    <t>1p, le altre non esistono</t>
  </si>
  <si>
    <t>Non sono specificati costi e orari</t>
  </si>
  <si>
    <t>Biblioteca civica "G.B.Duso" di Bolzano Vicentino</t>
  </si>
  <si>
    <t>Bolzano Vicentino (VI)</t>
  </si>
  <si>
    <t>http://www.geocities.com/Athens/Agora/8467/</t>
  </si>
  <si>
    <t>Si deduce dal copyright</t>
  </si>
  <si>
    <t>Corsi di Inglese, uso PC, iniziative per le scuole.</t>
  </si>
  <si>
    <t>Biblioteca comunale di San Martino Buon Albergo</t>
  </si>
  <si>
    <t>http://www.rcvr.org/smartino/biblioteca/index.html</t>
  </si>
  <si>
    <t>In costruzione</t>
  </si>
  <si>
    <t>Non c'è distinzione tra i due tipi di prenotazione</t>
  </si>
  <si>
    <t>Ma i link hanno icone grafiche e testo</t>
  </si>
  <si>
    <t>Opere di consultazione</t>
  </si>
  <si>
    <t>Su ogni pagina</t>
  </si>
  <si>
    <t>Biblioteca internazionale "La Vigna"</t>
  </si>
  <si>
    <t>San Martino Buon Albergo (VR)</t>
  </si>
  <si>
    <t>Monselice (PD)</t>
  </si>
  <si>
    <t>http://www.lavigna.it</t>
  </si>
  <si>
    <t>Manca in un paio</t>
  </si>
  <si>
    <t>Specificato nella sorgente HTML</t>
  </si>
  <si>
    <t>Solo alcune stampe di un libro antico</t>
  </si>
  <si>
    <t>Non sono evidenti, non si trovano su HP</t>
  </si>
  <si>
    <t>Biblioteca Comunale di Montebelluna</t>
  </si>
  <si>
    <t>Montebelluna (TV)</t>
  </si>
  <si>
    <t>http://www.nemnet.it/partner/biblio/bibliomb.htm</t>
  </si>
  <si>
    <t>Prestito giocattoli e periodici</t>
  </si>
  <si>
    <t xml:space="preserve">Costi stampe e trasferimento dati su dischetto </t>
  </si>
  <si>
    <t>Biblioteca Comunale di Cogollo del Cengio</t>
  </si>
  <si>
    <t>URL appropriato</t>
  </si>
  <si>
    <t>http://enti.keycomm.it/cogollo/biblioteca/servizi.htm</t>
  </si>
  <si>
    <t xml:space="preserve">&gt;10 </t>
  </si>
  <si>
    <t>Camisano Vicentino (VI)</t>
  </si>
  <si>
    <t>http://enti.keycomm.it/camisano/biblioteca.htm</t>
  </si>
  <si>
    <t>Copyright keycomm, rete civica di Thiene</t>
  </si>
  <si>
    <t>Biblioteca Civica di Camisano Vicentino</t>
  </si>
  <si>
    <t xml:space="preserve">Biblioteca Comunale di Piovene Rocchette </t>
  </si>
  <si>
    <t>Piovene Rocchette (VI)</t>
  </si>
  <si>
    <t>Non ci sono orari e prezzi</t>
  </si>
  <si>
    <t xml:space="preserve">Consultazione banche dati </t>
  </si>
  <si>
    <t>Biblioteca Civica di Zugliano</t>
  </si>
  <si>
    <t>Zugliano (VI)</t>
  </si>
  <si>
    <t>http://enti.keycomm.it/zugliano/biblioteca; http://bibliozu.virtualave.net/index.htm</t>
  </si>
  <si>
    <t>Su frame menu</t>
  </si>
  <si>
    <t>Tutte le pagine hanno un link HOME, ma non conducono sempre alla home page del sito, bensì alla home page della sezione di cui fanno parte.</t>
  </si>
  <si>
    <t>Solo su alcune</t>
  </si>
  <si>
    <t>E' solo menzionato</t>
  </si>
  <si>
    <t>Biblioteca Civica di Verona</t>
  </si>
  <si>
    <t>Verona</t>
  </si>
  <si>
    <t>http://www.comune.verona.it/internet/Bibliotecacivica.nsf/schedeBC/BibliotecaCivica?OpenDocument</t>
  </si>
  <si>
    <t>Biblioteche del Comune di Verona</t>
  </si>
  <si>
    <t>Per fondi antichi e rari</t>
  </si>
  <si>
    <t>Biblioteca d'Arte del Museo di Castelvecchio</t>
  </si>
  <si>
    <t>http://www.comune.verona.it/Castelvecchio/cvsito/serv1.htm</t>
  </si>
  <si>
    <t>Esterno del museo</t>
  </si>
  <si>
    <t>Archivio fotografico: alcune foto</t>
  </si>
  <si>
    <t>Biblioteca della Società letteraria di Verona</t>
  </si>
  <si>
    <t>http://www.univr.it/slvr/</t>
  </si>
  <si>
    <t>http://www.cini.it/fondazione/05.fondi/biblio.html</t>
  </si>
  <si>
    <t>Statuto della Fondazione</t>
  </si>
  <si>
    <t>Fotocopie</t>
  </si>
  <si>
    <t>Numero di telefono</t>
  </si>
  <si>
    <t>Biblioteca civica "Villa Valle"</t>
  </si>
  <si>
    <t>Indicato su HP Comune</t>
  </si>
  <si>
    <t>Cd-Rom</t>
  </si>
  <si>
    <t>Biblioteca Civica Bertoliana</t>
  </si>
  <si>
    <t>Vicenza</t>
  </si>
  <si>
    <t>Valdagno (VI)</t>
  </si>
  <si>
    <t xml:space="preserve">C'è, ma non è evidente </t>
  </si>
  <si>
    <t>Eventi</t>
  </si>
  <si>
    <t>Pochissime</t>
  </si>
  <si>
    <t>Marostica (VI)</t>
  </si>
  <si>
    <t>Biblioteca civica "Pietro Ragazzoni" di Marostica</t>
  </si>
  <si>
    <t>Cogollo del Cengio (VI)</t>
  </si>
  <si>
    <t>http://enti.keycomm.it/piovene/biblioteca</t>
  </si>
  <si>
    <t>Biblioteca del Seminario Vescovile di Vicenza</t>
  </si>
  <si>
    <t>http://www.seminariovi.it/dxbib.htm</t>
  </si>
  <si>
    <t>Tramite frame menu</t>
  </si>
  <si>
    <t>Consultazione CD-Rom</t>
  </si>
  <si>
    <t>Su HP Seminario</t>
  </si>
  <si>
    <t>Biblioteca comunale di Carmignano di Brenta (PD)</t>
  </si>
  <si>
    <t>Carmignano di Brenta (PD)</t>
  </si>
  <si>
    <t>E' indicato sulla HP</t>
  </si>
  <si>
    <t>Biblioteca Civica Comunale di San Giorgio in Bosco</t>
  </si>
  <si>
    <t>San Giorgio in Bosco (PD)</t>
  </si>
  <si>
    <t>http://www.comune.san-giorgio-in-bosco.pd.it/biblioteca/home.htm</t>
  </si>
  <si>
    <t>Carta dei servizi?</t>
  </si>
  <si>
    <t>Schema della CDD</t>
  </si>
  <si>
    <t>Servizio di prestito per i docenti</t>
  </si>
  <si>
    <t>Tavole topografiche</t>
  </si>
  <si>
    <t>Bibliografia sulla storia locale</t>
  </si>
  <si>
    <t>Nome del responsabile del sito</t>
  </si>
  <si>
    <t>Servizi a distanza: prenotazione prestito locale</t>
  </si>
  <si>
    <t>Servizi a distanza: prenotazione consultazione locale</t>
  </si>
  <si>
    <t>Servizi a distanza: prenotazione corsi</t>
  </si>
  <si>
    <t>Schemi di classificazione e altri help bibliografici</t>
  </si>
  <si>
    <t>Biblioteca Civica di Belluno</t>
  </si>
  <si>
    <t>Belluno</t>
  </si>
  <si>
    <t>Solo per ricerche bibliografiche</t>
  </si>
  <si>
    <t>Attività culturali</t>
  </si>
  <si>
    <t>Archivio storico di Belluno, Feltre e Cadore</t>
  </si>
  <si>
    <t>Uso corretto della grafica</t>
  </si>
  <si>
    <t>Istituto Universitario di Architettura di Venezia. Servizi Bibliografici e documentali</t>
  </si>
  <si>
    <t>Su frame</t>
  </si>
  <si>
    <t>Su HP Società letteraria</t>
  </si>
  <si>
    <t>Su pagina Consiglio Società Letteraria</t>
  </si>
  <si>
    <t>http://www.comune.valdagno.vi.it/prebiblio.htm</t>
  </si>
  <si>
    <t>Un po' troppe icone e immagini</t>
  </si>
  <si>
    <t>http://www.provincia.padova.it/comuni/carmignano/index_biblioteca.htm</t>
  </si>
  <si>
    <t>Sistema Bibliotecario di Ateneo dell'Università Ca' Foscari di Venezia</t>
  </si>
  <si>
    <t>http://helios.unive.it/~dea/dipartimento/biblioteca.htm</t>
  </si>
  <si>
    <t>Solo per uso banche dati</t>
  </si>
  <si>
    <t>Consultazione banche dati</t>
  </si>
  <si>
    <t>Biblioteca di Economia e Direzione Aziendale dell'Università Ca' Foscari di Venezia</t>
  </si>
  <si>
    <t>Biblioteca del Dipartimento di Filosofia e Teoria delle Scienze dell'Università Ca' foscari di Venezia</t>
  </si>
  <si>
    <t>http://philo.cnm.unive.it/biblioteca.html</t>
  </si>
  <si>
    <t>Webmaster su HP dipartimento</t>
  </si>
  <si>
    <t>Su HP dipartimento</t>
  </si>
  <si>
    <t>Da CESBI</t>
  </si>
  <si>
    <t>Sfondo scuro e testo bianco. Animazioni</t>
  </si>
  <si>
    <t>Centro Servizi Bibliotecari ed Informatici dell'Università Ca' Foscari di Venezia</t>
  </si>
  <si>
    <t>Biblioteca del Dipartimento di Scienze dell'Antichità e del Vicino Oriente dell'Università Ca' Foscari di Venezia</t>
  </si>
  <si>
    <t>http://helios.unive.it/~danvior/biblioteca.html</t>
  </si>
  <si>
    <t>Link a HP dipartimento</t>
  </si>
  <si>
    <t>Su HP Dipartimento</t>
  </si>
  <si>
    <t>Incontri propedeutici</t>
  </si>
  <si>
    <t>Consultazione banche dati su CD-Rom</t>
  </si>
  <si>
    <t>Pagina poco chiara a causa dello sfondo con disegni, sul quale il testo nero non risalta</t>
  </si>
  <si>
    <t>http://helios.unive.it/~giuri/biblio.htm</t>
  </si>
  <si>
    <t>La pagina non esiste</t>
  </si>
  <si>
    <t>Biblioteca del Dipartimento di Statistica dell'Università Ca' Foscari di Venezia</t>
  </si>
  <si>
    <t>http://www.dst.unive.it/biblioteca/index.html</t>
  </si>
  <si>
    <t>Testi didattici</t>
  </si>
  <si>
    <t>Biblioteca del Dipartimento di Storia delle Arti e Conservazione dei Beni Artistici "Giuseppe Mazzariol" dell'Università Ca' Foscari di Venezia</t>
  </si>
  <si>
    <t>http://helios.unive.it/~sca/biblio.htm</t>
  </si>
  <si>
    <t>Dipartimento</t>
  </si>
  <si>
    <t>Avvisi</t>
  </si>
  <si>
    <t>Mancano meta</t>
  </si>
  <si>
    <t>http://helios.unive.it/~dsao/biblio/biblio.html</t>
  </si>
  <si>
    <t>Biblioteca "Ettore Anchieri" della Facoltà di Scienze Politiche dell'Università di Padova</t>
  </si>
  <si>
    <t>Corsi di accesso alle risorse bibliografiche</t>
  </si>
  <si>
    <t>Tabelle</t>
  </si>
  <si>
    <t>Password</t>
  </si>
  <si>
    <t>http://biblio.scipol.unipd.it</t>
  </si>
  <si>
    <t>Sito Web</t>
  </si>
  <si>
    <t>http://www.unipd.it/inge/</t>
  </si>
  <si>
    <t>Biblioteca Centrale della Facoltà di Scienze Statistiche dell'Università di Padova</t>
  </si>
  <si>
    <t>http://www.stat.unipd.it/biblioteca</t>
  </si>
  <si>
    <t>Solo per i docenti</t>
  </si>
  <si>
    <t>Bollettino</t>
  </si>
  <si>
    <t>Testo scritto molto piccolo, java</t>
  </si>
  <si>
    <t>Tesi</t>
  </si>
  <si>
    <t>Sul bollettino</t>
  </si>
  <si>
    <t>CD-Rom e floppy</t>
  </si>
  <si>
    <t>http://www.geol.unipd.it/Home_biblio.htm</t>
  </si>
  <si>
    <t>Link a HP Dipartimento</t>
  </si>
  <si>
    <t>SBA</t>
  </si>
  <si>
    <t>Title poco curato</t>
  </si>
  <si>
    <t>http://www.comune.belluno.it/biblioteca/</t>
  </si>
  <si>
    <t>Biblioteca del Dipartimento di Scienze Giuridiche del'Università Ca' Foscari</t>
  </si>
  <si>
    <t>Guide a Internet e alla ricerca bibliografica fulltext</t>
  </si>
  <si>
    <t>Guida alle fonti informative sulla Statistica</t>
  </si>
  <si>
    <t>Motore di ricerca dell'ente</t>
  </si>
  <si>
    <t>Motore di ricerca in comune</t>
  </si>
  <si>
    <t>Niente meta</t>
  </si>
  <si>
    <t>Ultimo aggiornamento home page</t>
  </si>
  <si>
    <t>Treviso</t>
  </si>
  <si>
    <t>Link alla home page dell'ente</t>
  </si>
  <si>
    <t>Ma non è visibile perché la risoluzione dello schermo è evidentemente minore di quella richiesta</t>
  </si>
  <si>
    <t>Su sfondo e frame</t>
  </si>
  <si>
    <t>Frame</t>
  </si>
  <si>
    <t>Logo in tutte le pagine</t>
  </si>
  <si>
    <t>Su HP Società</t>
  </si>
  <si>
    <t>Pubblicazioni biblio con indici</t>
  </si>
  <si>
    <t>Solo ricerche bibliografiche</t>
  </si>
  <si>
    <t>Regolamento</t>
  </si>
  <si>
    <t>Pagina non accessibile</t>
  </si>
  <si>
    <t>Non esplicite</t>
  </si>
  <si>
    <t xml:space="preserve">Non c'è distinzione. </t>
  </si>
  <si>
    <t>Rete delle Biblioteche della Provincia di Vicenza</t>
  </si>
  <si>
    <t>Non ci sono prezzi e orari</t>
  </si>
  <si>
    <t>Visite della biblioteca</t>
  </si>
  <si>
    <t>CD-Rom e archivi fotografici sulla storia locale</t>
  </si>
  <si>
    <t>Invio a domicilio di libri registrati su cassetta per non vedenti</t>
  </si>
  <si>
    <t>Ascolto musica;  prestito libri a domicilio per disabili</t>
  </si>
  <si>
    <t>Collegamento a SBP e SBN. Consultazione CD-Rom</t>
  </si>
  <si>
    <t>Uso OPAC</t>
  </si>
  <si>
    <t>NEW!</t>
  </si>
  <si>
    <t>Attività recenti</t>
  </si>
  <si>
    <t>Eventi culturali</t>
  </si>
  <si>
    <t>Progetto ristrutturazione</t>
  </si>
  <si>
    <t>Mappa delle vie di accesso</t>
  </si>
  <si>
    <t>Siti per il telelavoro</t>
  </si>
  <si>
    <t>Link a Comune</t>
  </si>
  <si>
    <t>Form</t>
  </si>
  <si>
    <t>http://www.pinali.unipd.it/index1.htm</t>
  </si>
  <si>
    <t>Errori visualizzazione</t>
  </si>
  <si>
    <t>Orari</t>
  </si>
  <si>
    <t>Descrizione cataloghi e bibliografie</t>
  </si>
  <si>
    <t>Accesso basi dati on-line</t>
  </si>
  <si>
    <t>Download software gratuiti; avvisi ultimi virus</t>
  </si>
  <si>
    <t>Vari elenchi scaricabili</t>
  </si>
  <si>
    <t>Soggettario scaricabile</t>
  </si>
  <si>
    <t>http://www.unipd.it/esterni/wwwpolis/index.html</t>
  </si>
  <si>
    <t xml:space="preserve">Testo chiaro su fondo chiaro, immagini </t>
  </si>
  <si>
    <t>Biblioteca del CIS Interchimico dell'Università di Padova</t>
  </si>
  <si>
    <t>http://www.interchimico.chin.unipd.it</t>
  </si>
  <si>
    <t>Il migliore fino ad ora</t>
  </si>
  <si>
    <t>Solo una</t>
  </si>
  <si>
    <t>Dipinto</t>
  </si>
  <si>
    <t>Altri servizi bibliografici</t>
  </si>
  <si>
    <t>Elenchi telefonici</t>
  </si>
  <si>
    <t>Periodici</t>
  </si>
  <si>
    <t>CD-Rom SBA</t>
  </si>
  <si>
    <t>http://www-fog.bio.unipd.it/library/library.html</t>
  </si>
  <si>
    <t>Solo a Biblioteche</t>
  </si>
  <si>
    <t>Lezioni sulla ricerca bibliografica</t>
  </si>
  <si>
    <t>Solo inglese!</t>
  </si>
  <si>
    <t>Biblioteca "Franca Ruffatti" del Liceo Alvise Cornaro di Padova</t>
  </si>
  <si>
    <t>http://www.liceo cornaro.com/homebiblio.htm</t>
  </si>
  <si>
    <t>Indietro</t>
  </si>
  <si>
    <t>Corsi vari</t>
  </si>
  <si>
    <t>Non visibile</t>
  </si>
  <si>
    <t>Biblioteca "Fabio Metelli" del CIS di Psicologia dell'Università di Padova</t>
  </si>
  <si>
    <t>http://bib.psy.unipd.it</t>
  </si>
  <si>
    <t>Sfondo così così</t>
  </si>
  <si>
    <t>Posta, fax, e-mail</t>
  </si>
  <si>
    <t>Richiesta fotocopie</t>
  </si>
  <si>
    <t>Interattiva</t>
  </si>
  <si>
    <t>Nuovi abbonamenti</t>
  </si>
  <si>
    <t>Non attivo</t>
  </si>
  <si>
    <t>Col mio browser non posso aprirle</t>
  </si>
  <si>
    <t>Biblioteca CIS "Maldura" della Facoltà di Lettere e Filosofia dell'Università di Padova</t>
  </si>
  <si>
    <t>http://www.maldura.unipd.it/biblio/bcentra.html</t>
  </si>
  <si>
    <t>Banche dati</t>
  </si>
  <si>
    <t>Asiago (VI)</t>
  </si>
  <si>
    <t>http://mimir.pd.astro.it/ita/biblio/</t>
  </si>
  <si>
    <t>Semplice</t>
  </si>
  <si>
    <t>Bibliografie di Astronomia</t>
  </si>
  <si>
    <t>Link</t>
  </si>
  <si>
    <t xml:space="preserve">Biblioteca dell'Osservatorio Astronomico di Padova - Dipartimento di Astronomia dell'Università di Padova </t>
  </si>
  <si>
    <t xml:space="preserve">Biblioteca dell'Osservatorio Astrofisico  di Asiago -  Dipartimento di Astronomia dell'Università di Padova </t>
  </si>
  <si>
    <t>http://www.pd.astro.it/firstlevel/library.htm</t>
  </si>
  <si>
    <t>HP dipartimento</t>
  </si>
  <si>
    <t>Tabelle, java</t>
  </si>
  <si>
    <t>Biblioteca del Dipartimento di Diritto e Diritto del Lavoro dell'Università di Padova</t>
  </si>
  <si>
    <t>http://www.giuri.unipd.it/Dipartimenti/DirPrivato/Biblioteca/</t>
  </si>
  <si>
    <t>E-mail staff</t>
  </si>
  <si>
    <t>Biblioteca del Dipartimento di Elettronica ed Informatica dell'Università di Padova</t>
  </si>
  <si>
    <t>http://www.dei.unipd.it/locali/interne/biblio.html</t>
  </si>
  <si>
    <t>Staff</t>
  </si>
  <si>
    <t>Fascicoli doppi</t>
  </si>
  <si>
    <t>Accesso riservato</t>
  </si>
  <si>
    <t>Biblioteca del Dipartimento di Filosofia dell'Università di Padova</t>
  </si>
  <si>
    <t>http://www.maldura.unipd.it/~filos/biblio/index.htm</t>
  </si>
  <si>
    <t>Biblioteca del Dipartimento di Fisica "Galileo Galilei" dell'Università di Padova</t>
  </si>
  <si>
    <t>http://axpbib.pd.infn.it/bibl/biblioteca_01.html</t>
  </si>
  <si>
    <t>Poche</t>
  </si>
  <si>
    <t>Accesso autorizzato</t>
  </si>
  <si>
    <t>Biblioteca del Dipartimento di Ingegneria Meccanica dell'Università di Padova</t>
  </si>
  <si>
    <t>http://www.dim.unipd.it/bibliodim.html</t>
  </si>
  <si>
    <t>Biblioteca del Dipartimento di Scienze dell'Educazione dell'Università di Padova</t>
  </si>
  <si>
    <t>http://www.formazione.unipd.it/dip_edu/biblio/bibliot.htm</t>
  </si>
  <si>
    <t>Meta poco curati</t>
  </si>
  <si>
    <t>http://www.decon.unipd.it/biblio/index.html</t>
  </si>
  <si>
    <t>e-mail, posta, fax</t>
  </si>
  <si>
    <t>Link da dipartimento</t>
  </si>
  <si>
    <t>Biblioteca del Dipartimento di Scienze Economiche "Marco Fanno"  dell'Università di Padova</t>
  </si>
  <si>
    <t>Biblioteca del Dipartimento di Storia delle Arti Visive e della Musica dell'Università di Padova</t>
  </si>
  <si>
    <t>http://www.maldura.unipd.it/biblioarte</t>
  </si>
  <si>
    <t>Logo ( biblioteca o ente)</t>
  </si>
  <si>
    <t>Laboratorio audiovisivi</t>
  </si>
  <si>
    <t>In costruzione?</t>
  </si>
  <si>
    <t xml:space="preserve">Biblioteca di Filosofia del Diritto del Dipartimento di Storia e Filosofia del Diritto e Diritto Canonico dell'Università di Padova </t>
  </si>
  <si>
    <t>http://www.giuri.unipd.it/Dipartimenti/StoriaEFilosofia/Biblioteca_filosofia/</t>
  </si>
  <si>
    <t xml:space="preserve"> Meta poco curati</t>
  </si>
  <si>
    <t>Biblioteca del Seminario Matematico dell'Università di Padova</t>
  </si>
  <si>
    <t>http://www.maldura.unipd.it/cinema/btetra.htm</t>
  </si>
  <si>
    <t>Consultazione CD-Rom e basi dati</t>
  </si>
  <si>
    <t>Non c'è link diretto</t>
  </si>
  <si>
    <t>CD-Rom e basi dati</t>
  </si>
  <si>
    <t>Non raggiungibile, ma è protetta?</t>
  </si>
  <si>
    <t>http://www.math.unipd.it/~biblio/seminario/biblioteca/biblioteca.html</t>
  </si>
  <si>
    <t>Non è chiaro</t>
  </si>
  <si>
    <t>Consultazione CD-Rom e Basi dati</t>
  </si>
  <si>
    <t>Database seriali matematici</t>
  </si>
  <si>
    <t>Titoli in inglese</t>
  </si>
  <si>
    <t>Singole Biblioteche</t>
  </si>
  <si>
    <t>Consultazione basi dati</t>
  </si>
  <si>
    <t>CESBI</t>
  </si>
  <si>
    <t>Biblioteca del Dipartimento di Scienze Economiche dell'Università Ca' Foscari di Venezia</t>
  </si>
  <si>
    <t>Basi dati e Cd-Rom</t>
  </si>
  <si>
    <t>Servizi Bibliotecari dell'Università di Verona</t>
  </si>
  <si>
    <t>http://www.univr.it/bibliote/</t>
  </si>
  <si>
    <t>Solo utenti registrati</t>
  </si>
  <si>
    <t>http://www.medicina.univr.it/~biblio/index.html</t>
  </si>
  <si>
    <t>Basi dati</t>
  </si>
  <si>
    <t>Biblioteca Centrale "Egidio Meneghetti" e Nucleo librario della Facoltà di Scienze dell'Università di Verona</t>
  </si>
  <si>
    <t>Biblioteca Giuridica del Dipartimento di Diritto dell'Economia della Facoltà di Economia dell'Università di Verona</t>
  </si>
  <si>
    <t>http://www.univr.it/ius/biblio/home.htm</t>
  </si>
  <si>
    <t>Biblioteca Giuridica "Giorgio Zanotto" del Dipartimento di Studi Giuridici dell'Università di Verona</t>
  </si>
  <si>
    <t>Biblioteca della Sezione di Psichiatria del Dipartimento di Medicina e Salute Pubblica dell'Università di Verona</t>
  </si>
  <si>
    <t>http://www.medicina.univr.it/~psymed/</t>
  </si>
  <si>
    <t>Biblioteca Civica "Giuseppe Tronchin" di Martellago</t>
  </si>
  <si>
    <t>Martellago (VE)</t>
  </si>
  <si>
    <t>http://www.provincia.venezia.it/comune.martellago/Biblioteca/index.htm</t>
  </si>
  <si>
    <t>Portogruaro (VE)</t>
  </si>
  <si>
    <t>http://www.provincia.venezia.it/comune.portogruaro/urp/biblioteca.htm</t>
  </si>
  <si>
    <t>CD-Rom, libri antichi</t>
  </si>
  <si>
    <t>http://www.comune.venezia.it/biblio/home.asp?F=nf_b</t>
  </si>
  <si>
    <t>CD-Rom della Biblioteca Civica Centrale</t>
  </si>
  <si>
    <t>http://www.unipd.it/programmi/cde/cde.html</t>
  </si>
  <si>
    <t>Biblioteca del Centro di Documentazione Europea dell'Università di Verona</t>
  </si>
  <si>
    <t>http://www.univr.it/europa/welcome.htm</t>
  </si>
  <si>
    <t>Consultazione banche comunitarie</t>
  </si>
  <si>
    <t>"Sito compatibile con le specifiche di accesso universale", approvato da Bobby</t>
  </si>
  <si>
    <t>Sistema Bibliotecario della Provincia di Padova</t>
  </si>
  <si>
    <t>http://www.provincia.padova.it/biblweb/home.htm</t>
  </si>
  <si>
    <t>Guida all'uso del catalogo</t>
  </si>
  <si>
    <t>Biblioteca dell'Accademia dei Concordi di Rovigo</t>
  </si>
  <si>
    <t>Rovigo</t>
  </si>
  <si>
    <t>http://www.concordi.it</t>
  </si>
  <si>
    <t>Storia dell'Accademia</t>
  </si>
  <si>
    <t>Pinacoteca dell'Accademia dei Concordi</t>
  </si>
  <si>
    <t xml:space="preserve">Periodici del Centro di Documentazione Scientifica: lista a cura dell'Accademia dei Concordi. Non è chiaro dove si trovino fisicamente i periodici in questione </t>
  </si>
  <si>
    <t>Appuntamenti di Dicembre</t>
  </si>
  <si>
    <t>Sistema Bibliotecario Provinciale della Provincia di Rovigo</t>
  </si>
  <si>
    <t>http://www.concordi.it/sbp/index.html</t>
  </si>
  <si>
    <t>Solo per le biblioteche</t>
  </si>
  <si>
    <t>Tabelle; animazioni che disturbano la lettura del contenuto della pagina</t>
  </si>
  <si>
    <t>Sistema Bibliotecario di Ateneo dell'Università dii Padova</t>
  </si>
  <si>
    <t>Biblioteca Centrale della Facoltà di Ingegneria dell'Università di Padova</t>
  </si>
  <si>
    <t>Biblioteca del Dipartimento di Geologia, Paleontologia e Geofisica dell'Università di Padova</t>
  </si>
  <si>
    <t>Biblioteca Medica "Vincenzo Pinali" del Dipartimento di Medicina e Chirurgia dell'Università di Padova (comprende Biblioteca dell'Istituto di medicina Legale e delle Assicurazioni)</t>
  </si>
  <si>
    <t>Centro di Documentazione Europea dell'Università di Padova</t>
  </si>
  <si>
    <t>Biblioteca dell'Istituto di Storia del Teatro e dello Spettacolo dell'Università di Padova</t>
  </si>
  <si>
    <t>Biblioteca "Luigi Luzzatti" dell'Istituto veneto di Scienze, Lettere ed Arti</t>
  </si>
  <si>
    <t>http://www.unive.it/!wda/servizi/bibliotecari/</t>
  </si>
  <si>
    <t>http://www.cesbi.unive.it</t>
  </si>
  <si>
    <t>http://www.univr.it/giuris/biblio.html</t>
  </si>
  <si>
    <t>http://biblioteca.goldnet.it/Bertoliana/</t>
  </si>
  <si>
    <t>Servizio Bibliotecario Provinciale di Vicenza</t>
  </si>
  <si>
    <t>http://biblioteca.goldnet.it/zweb/</t>
  </si>
  <si>
    <t>Per biblioteca e per titolo</t>
  </si>
  <si>
    <t>Eureka, repertorio di collegamenti ipertestuali per la ricerca in Rete</t>
  </si>
  <si>
    <t>Eureka riporta una breve spiegazione per ciascuna categoria di siti selezionati</t>
  </si>
  <si>
    <t>Per Eureka</t>
  </si>
  <si>
    <t>Non funziona</t>
  </si>
  <si>
    <t>Ricerche su banche dati</t>
  </si>
  <si>
    <t xml:space="preserve">Tabelle </t>
  </si>
  <si>
    <t>Servizi Bibliografici del Dipartimento di Studi Indologici ed Estremo Orientali</t>
  </si>
  <si>
    <t>http://dse.unive.it/biblioteca.htm</t>
  </si>
  <si>
    <t>http://www.unipd.it/esterni/wwwidra/documenti.html</t>
  </si>
  <si>
    <t>Servizio di Documentazione del Dipartimento di Ingegneria Idraulica, Marittima e Geotecnica</t>
  </si>
  <si>
    <t>Biblioteca del Dipartimento di Lingue e Letterature Anglo-Germaniche e Slave - Sezione di Lingue Anglo-Germaniche</t>
  </si>
  <si>
    <t>http://www.maldura.unipd.it/%/Edlileag/elbiblio.htm</t>
  </si>
  <si>
    <t>Alcuni articoli</t>
  </si>
  <si>
    <t>Avvisi (del 1999!)</t>
  </si>
  <si>
    <t xml:space="preserve">Biblioteca del Dipartimento di Lingue e Letterature Anglo-Germaniche e Slave - Sezione di Slavistica </t>
  </si>
  <si>
    <t>http://www.maldura.unipd.it/~slavo/bibl.html</t>
  </si>
  <si>
    <t>Mediateca del Centro Linguistico di Ateneo</t>
  </si>
  <si>
    <t>http://www.unipd.it/cla/mediateca/index.htm</t>
  </si>
  <si>
    <t>Regolamento dei laboratori</t>
  </si>
  <si>
    <t>Non viene effettuato</t>
  </si>
  <si>
    <t>Laboratori</t>
  </si>
  <si>
    <t>Non è coerente fra le diverse pagine: in alcune il testo è organizzato correttamente, in altre i colori sono usati in maniera disordinata</t>
  </si>
  <si>
    <t>Biblioteca Stefano Benetton "la Ghirada"</t>
  </si>
  <si>
    <t>Sistema Bibliotecario Urbano del Comune di Venezia</t>
  </si>
  <si>
    <t>Biblioteca della Fondazione "Giorgio Cini"</t>
  </si>
  <si>
    <t>Biblioteca Civica "Niccolò Bettoni" di Portogruaro</t>
  </si>
  <si>
    <t>Singole biblioteche</t>
  </si>
  <si>
    <t>Non è chiaro se si tratta della biblioteca</t>
  </si>
  <si>
    <t>Solo su home page, ma il sito ha solo 4 pagine</t>
  </si>
  <si>
    <t>Su home page Seminario</t>
  </si>
  <si>
    <t>Confusione fra versione vecchia e nuova di alcune pagine</t>
  </si>
  <si>
    <t>E</t>
  </si>
  <si>
    <t>A</t>
  </si>
  <si>
    <t>News 15-01-2001</t>
  </si>
  <si>
    <t>http://www.ivlsa.unive.it/luzzatti/</t>
  </si>
  <si>
    <t>Archivi degli Annali del Lessico Italiano Contemporaneo</t>
  </si>
  <si>
    <t>Impossibile trovare la pagina</t>
  </si>
  <si>
    <t>Corsi introduttivi alla ricerca bibliografica in rete</t>
  </si>
  <si>
    <t>Mancano orari e costi</t>
  </si>
  <si>
    <t>Biblioteca-Laboratorio del Settore di Ricerca di Pedagogia della Lettura e Letteratura giovanile</t>
  </si>
  <si>
    <t>http://www.formazione.unipd.it/dip_edu/biblio/lettgiov/marsala.htm</t>
  </si>
  <si>
    <t>Un solo autore per tutto il sito</t>
  </si>
  <si>
    <t>Ludoteca</t>
  </si>
  <si>
    <t>Poco curati. Su home page mancano meta</t>
  </si>
  <si>
    <t>Risoluzione alternativa</t>
  </si>
  <si>
    <t>Catalogo Unificato delle biblioteche veronesi</t>
  </si>
  <si>
    <t>Il catalogo unificato è disponobile anche su CD-Rom</t>
  </si>
  <si>
    <t>Guida all'uso dell'OPAC</t>
  </si>
  <si>
    <t>Su pagine maschere di ricerca</t>
  </si>
  <si>
    <t>Recapiti della Fondazione</t>
  </si>
  <si>
    <t>Scopi della Fondazione</t>
  </si>
  <si>
    <t>Alla Fondazione</t>
  </si>
  <si>
    <t>Le immagini occupano la maggior parte della pagina</t>
  </si>
  <si>
    <t>E-mail</t>
  </si>
  <si>
    <t>Richieste riproduzioni fotografiche possono essere inviate via e-mail</t>
  </si>
  <si>
    <t>&lt;alt&gt; e pagine solo testo che spiegano il contenuto delle immagini</t>
  </si>
  <si>
    <t>Informazioni sulla preparazione di un elenco cartaceo</t>
  </si>
  <si>
    <t>Prenotazioni PC della Biblioteca multimediale</t>
  </si>
  <si>
    <t>Solo per gli Amici della Querini</t>
  </si>
  <si>
    <t>Riproduzioni fotografiche di opere antiche</t>
  </si>
  <si>
    <t>Solo i libri con una certa collocazione</t>
  </si>
  <si>
    <t>Guida all'uso catalogo</t>
  </si>
  <si>
    <t>Catalogo delle tesi di laurea dello IUAV</t>
  </si>
  <si>
    <t>Guida all'OPAC e corsi della Biblioteca multimediale</t>
  </si>
  <si>
    <t>No java-no frames</t>
  </si>
  <si>
    <t>Su alcuni pagine i contrasti tra il colore dello sfondo e il colore del testo non aiutano la lettura</t>
  </si>
  <si>
    <t>E-mail webmaster</t>
  </si>
  <si>
    <t>Troppe tabelle per l'impaginazione</t>
  </si>
  <si>
    <t xml:space="preserve">Si rileva da un articolo sul newsletter della biblioteca </t>
  </si>
  <si>
    <t>Solo sulla HP della Fondazione</t>
  </si>
  <si>
    <t>Solo sulla HP dell'ente</t>
  </si>
  <si>
    <t>Tabelle. Colori un po' troppo vivaci su alcune pagine</t>
  </si>
  <si>
    <t>Non si accede dalle pagine biblioteca, ma dalla pagina Servizi del dipartimento</t>
  </si>
  <si>
    <t>2 e-mail:il webdesigner e una persona non chiaramente identificata</t>
  </si>
  <si>
    <t>Solo su una pagina, su una non c'è parte &lt;head&gt;, su un'altra manca anche &lt;html&gt;</t>
  </si>
  <si>
    <t>Frame; testo bianco su fondo scuro</t>
  </si>
  <si>
    <t>Frame. L'organizzaione delle informazioni è poco chiara</t>
  </si>
  <si>
    <t>Tabelle. Nome della biblioteca lampeggiante</t>
  </si>
  <si>
    <t>Link alla "pagina indice"</t>
  </si>
  <si>
    <t>Sulle pagine con l'elenco dei testi a cura di docenti e collaboratori</t>
  </si>
  <si>
    <t>Dalle pagine del sito dello IUAV</t>
  </si>
  <si>
    <t xml:space="preserve"> Tre frame</t>
  </si>
  <si>
    <t>Guida all'OPAC</t>
  </si>
  <si>
    <t>In costruzione il Catalogo delle riviste elettroniche dell'Università</t>
  </si>
  <si>
    <t>Uso dell'OPAC</t>
  </si>
  <si>
    <t>Sperimentato presso alcune biblioteche</t>
  </si>
  <si>
    <t>Informazioni per i portatori di handicap</t>
  </si>
  <si>
    <t>Tramite frame</t>
  </si>
  <si>
    <t>Catalogo delle tesi di laurea</t>
  </si>
  <si>
    <t>Consultazione banche dati; corsi sull'uso delle banche dati e dell'OPAC</t>
  </si>
  <si>
    <t>Data di attivazione del contatore accessi</t>
  </si>
  <si>
    <t xml:space="preserve"> Da frame pagina indice</t>
  </si>
  <si>
    <t>E-mail iscrizione?</t>
  </si>
  <si>
    <t>Errori nella visualizzazione</t>
  </si>
  <si>
    <t>Catalogo alfabetico dei periodici scaricabile</t>
  </si>
  <si>
    <t>Vari cataloghi di riviste</t>
  </si>
  <si>
    <t>Uso del software per la ricerca bibliografica sulle  Basi Dati di Ateneo</t>
  </si>
  <si>
    <t>Informazioni su Legnaro</t>
  </si>
  <si>
    <t>Autorizzazione del settembre 2000</t>
  </si>
  <si>
    <t>Si deduce da e-mail per i commenti sul sito</t>
  </si>
  <si>
    <t>Si deduce da e-mail per i  commenti sul sito</t>
  </si>
  <si>
    <t>Riservato ai dip. Chimici dell'Università di Padova</t>
  </si>
  <si>
    <t>E-mail commenti</t>
  </si>
  <si>
    <t>Ottimizzato per un certo tipo di browser, ma tutto sommato è ok</t>
  </si>
  <si>
    <t>Visibile con ogni tipo di browser</t>
  </si>
  <si>
    <t>Orario</t>
  </si>
  <si>
    <t>E-mail per biblio</t>
  </si>
  <si>
    <t>Database dei seriali</t>
  </si>
  <si>
    <t>Sulla pagina con le informazioni tecniche</t>
  </si>
  <si>
    <t xml:space="preserve">Catalogo delle tesi di laurea </t>
  </si>
  <si>
    <t>Biblioteca centrale di ingegneria</t>
  </si>
  <si>
    <t>Personale del dipartimento, ma non è specificato chi sono i bibliotecari</t>
  </si>
  <si>
    <t>Lezioni di introduzione alla ricerca sull'OPAC ogni Lunedì</t>
  </si>
  <si>
    <t>In costruzione (per docenti e laureandi)</t>
  </si>
  <si>
    <t>Help bibliografico per ricerche scolastiche;  promozione della lettura presso le scuole.</t>
  </si>
  <si>
    <t>Solo il regolamento per il prestito interbibliotecario</t>
  </si>
  <si>
    <t>Solo per le icone</t>
  </si>
  <si>
    <t>La grafica non è pesante, ma usa male colori e impaginazione</t>
  </si>
  <si>
    <t>In una sola</t>
  </si>
  <si>
    <t>Sulla pagina della storia</t>
  </si>
  <si>
    <t>E-mail capo progetto</t>
  </si>
  <si>
    <t>CD-Rom, informazioni per gli Obiettori di Coscienza</t>
  </si>
  <si>
    <t>Tabelle. Il colore dello sfondo è troppo carico</t>
  </si>
  <si>
    <t>Con possibilità di ricerca su database</t>
  </si>
  <si>
    <t>Catalogo dei CD-Rom di Ateneo</t>
  </si>
  <si>
    <t>Pubblicazioni del dipartimento</t>
  </si>
  <si>
    <t>OPAC biblioteche veronesi, ma non è chiaro se c'è anche il posseduto della biblioteca</t>
  </si>
  <si>
    <t>Sul sito del dipartimento</t>
  </si>
  <si>
    <t>Non accessibile dalla pagina in Italiano</t>
  </si>
  <si>
    <t>OPAC biblioteche di Vicenza, ma non è chiaro se c'è anche il posseduto della biblioteca</t>
  </si>
  <si>
    <t>Colore dello sfondo troppo acceso</t>
  </si>
  <si>
    <t>Utilità della Biblioteca in generale</t>
  </si>
  <si>
    <t>Su alcune pagine il &lt;title&gt; è poco curato: &lt;title&gt;Untitled Document&lt;/title&gt;(!)</t>
  </si>
  <si>
    <t>URL HP  è diverso da URL che si raggiunge cliccando su HOME dall'interno del sito</t>
  </si>
  <si>
    <t>Biblioteca Centrale del CIS di Agripolis"Pietro Arduino" dell'Università di Padova</t>
  </si>
  <si>
    <t>Biblioteca Biologico Medica "A. Vallisneri" dell'Università di Padova</t>
  </si>
  <si>
    <t>Biblioteca Civica di Monselice</t>
  </si>
  <si>
    <t>http://cuver.comune.verona.it/</t>
  </si>
  <si>
    <t>Polo SBN Biblioteche Civiche del Veneto</t>
  </si>
  <si>
    <t>Biblioteche comunali della Provincia di Padova</t>
  </si>
  <si>
    <t>Servizio bibliotecario provinciale di Rovigo</t>
  </si>
  <si>
    <t>Catalogo collettivo della Provincia di Treviso</t>
  </si>
  <si>
    <t>Sistema bibliotecario urbano di Verona</t>
  </si>
  <si>
    <t>Polo SBN Biblioteche Civiche del Veneto - Rete Provinciale di Pubblica Lettura e Centro Servizio Bibliotecario Provinciale vicentino</t>
  </si>
  <si>
    <t>Rete Provinciale di Pubblica Lettura e Centro Servizio Bibliotecario Provinciale vicentino</t>
  </si>
  <si>
    <t>Polo SBN Biblioteche Civiche del Veneto - Centro Servizio Bibliotecario Provinciale vicentino</t>
  </si>
  <si>
    <t>Dal sito della biblioteca Centrale di Ingegneria</t>
  </si>
  <si>
    <t>Ascolto musica; consultazione CD-Rom; servizio  fax</t>
  </si>
  <si>
    <t>Modulo scaricabile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</si>
</sst>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/>
    </xf>
    <xf numFmtId="9" fontId="3" fillId="0" borderId="1" xfId="19" applyFont="1" applyBorder="1" applyAlignment="1">
      <alignment/>
    </xf>
    <xf numFmtId="0" fontId="3" fillId="0" borderId="1" xfId="0" applyFont="1" applyBorder="1" applyAlignment="1">
      <alignment vertical="center" wrapText="1" shrinkToFit="1"/>
    </xf>
    <xf numFmtId="9" fontId="3" fillId="0" borderId="1" xfId="19" applyNumberFormat="1" applyFont="1" applyBorder="1" applyAlignment="1">
      <alignment/>
    </xf>
    <xf numFmtId="14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wrapText="1"/>
    </xf>
    <xf numFmtId="9" fontId="3" fillId="0" borderId="1" xfId="19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8"/>
  <sheetViews>
    <sheetView tabSelected="1" workbookViewId="0" topLeftCell="FA82">
      <selection activeCell="FG96" sqref="FG96"/>
    </sheetView>
  </sheetViews>
  <sheetFormatPr defaultColWidth="9.140625" defaultRowHeight="12.75"/>
  <cols>
    <col min="1" max="1" width="30.7109375" style="1" customWidth="1"/>
    <col min="2" max="2" width="2.7109375" style="1" customWidth="1"/>
    <col min="3" max="3" width="17.7109375" style="1" customWidth="1"/>
    <col min="4" max="4" width="2.7109375" style="1" customWidth="1"/>
    <col min="5" max="5" width="17.7109375" style="1" customWidth="1"/>
    <col min="6" max="6" width="2.7109375" style="1" customWidth="1"/>
    <col min="7" max="7" width="21.140625" style="1" bestFit="1" customWidth="1"/>
    <col min="8" max="8" width="2.7109375" style="7" customWidth="1"/>
    <col min="9" max="9" width="17.7109375" style="7" customWidth="1"/>
    <col min="10" max="10" width="2.7109375" style="1" customWidth="1"/>
    <col min="11" max="11" width="17.7109375" style="1" customWidth="1"/>
    <col min="12" max="12" width="2.7109375" style="7" customWidth="1"/>
    <col min="13" max="13" width="17.7109375" style="1" customWidth="1"/>
    <col min="14" max="14" width="2.7109375" style="1" customWidth="1"/>
    <col min="15" max="15" width="17.7109375" style="1" customWidth="1"/>
    <col min="16" max="16" width="2.7109375" style="1" customWidth="1"/>
    <col min="17" max="17" width="17.7109375" style="1" customWidth="1"/>
    <col min="18" max="18" width="2.7109375" style="1" customWidth="1"/>
    <col min="19" max="19" width="17.7109375" style="1" customWidth="1"/>
    <col min="20" max="20" width="2.7109375" style="7" customWidth="1"/>
    <col min="21" max="21" width="17.7109375" style="7" customWidth="1"/>
    <col min="22" max="22" width="2.7109375" style="1" customWidth="1"/>
    <col min="23" max="23" width="17.7109375" style="1" customWidth="1"/>
    <col min="24" max="24" width="2.7109375" style="1" customWidth="1"/>
    <col min="25" max="25" width="17.7109375" style="1" customWidth="1"/>
    <col min="26" max="26" width="2.7109375" style="1" customWidth="1"/>
    <col min="27" max="27" width="17.7109375" style="1" customWidth="1"/>
    <col min="28" max="28" width="2.7109375" style="1" customWidth="1"/>
    <col min="29" max="29" width="17.7109375" style="1" customWidth="1"/>
    <col min="30" max="30" width="2.7109375" style="1" customWidth="1"/>
    <col min="31" max="31" width="17.7109375" style="1" customWidth="1"/>
    <col min="32" max="32" width="2.7109375" style="1" customWidth="1"/>
    <col min="33" max="33" width="17.7109375" style="1" customWidth="1"/>
    <col min="34" max="34" width="2.7109375" style="1" customWidth="1"/>
    <col min="35" max="35" width="17.7109375" style="1" customWidth="1"/>
    <col min="36" max="36" width="2.7109375" style="1" customWidth="1"/>
    <col min="37" max="37" width="17.7109375" style="1" customWidth="1"/>
    <col min="38" max="38" width="2.7109375" style="1" customWidth="1"/>
    <col min="39" max="39" width="17.7109375" style="1" customWidth="1"/>
    <col min="40" max="40" width="2.7109375" style="1" customWidth="1"/>
    <col min="41" max="41" width="17.7109375" style="1" customWidth="1"/>
    <col min="42" max="42" width="2.7109375" style="1" customWidth="1"/>
    <col min="43" max="43" width="17.7109375" style="1" customWidth="1"/>
    <col min="44" max="44" width="2.7109375" style="1" customWidth="1"/>
    <col min="45" max="45" width="17.7109375" style="1" customWidth="1"/>
    <col min="46" max="46" width="2.7109375" style="1" customWidth="1"/>
    <col min="47" max="47" width="17.7109375" style="1" customWidth="1"/>
    <col min="48" max="48" width="2.7109375" style="1" customWidth="1"/>
    <col min="49" max="49" width="17.7109375" style="1" customWidth="1"/>
    <col min="50" max="50" width="2.7109375" style="1" customWidth="1"/>
    <col min="51" max="51" width="17.7109375" style="1" customWidth="1"/>
    <col min="52" max="52" width="2.7109375" style="1" customWidth="1"/>
    <col min="53" max="53" width="17.7109375" style="1" customWidth="1"/>
    <col min="54" max="54" width="2.7109375" style="1" customWidth="1"/>
    <col min="55" max="55" width="17.7109375" style="1" customWidth="1"/>
    <col min="56" max="56" width="2.7109375" style="1" customWidth="1"/>
    <col min="57" max="57" width="17.7109375" style="1" customWidth="1"/>
    <col min="58" max="58" width="2.7109375" style="1" customWidth="1"/>
    <col min="59" max="59" width="17.7109375" style="1" customWidth="1"/>
    <col min="60" max="60" width="2.7109375" style="1" customWidth="1"/>
    <col min="61" max="61" width="17.7109375" style="1" customWidth="1"/>
    <col min="62" max="62" width="2.7109375" style="1" customWidth="1"/>
    <col min="63" max="63" width="17.7109375" style="1" customWidth="1"/>
    <col min="64" max="64" width="2.7109375" style="1" customWidth="1"/>
    <col min="65" max="65" width="17.7109375" style="1" customWidth="1"/>
    <col min="66" max="66" width="2.7109375" style="1" customWidth="1"/>
    <col min="67" max="67" width="17.7109375" style="1" customWidth="1"/>
    <col min="68" max="68" width="2.7109375" style="1" customWidth="1"/>
    <col min="69" max="69" width="17.7109375" style="1" customWidth="1"/>
    <col min="70" max="70" width="3.140625" style="1" customWidth="1"/>
    <col min="71" max="71" width="17.7109375" style="1" customWidth="1"/>
    <col min="72" max="72" width="2.7109375" style="1" customWidth="1"/>
    <col min="73" max="73" width="17.7109375" style="1" customWidth="1"/>
    <col min="74" max="74" width="2.7109375" style="1" customWidth="1"/>
    <col min="75" max="75" width="17.7109375" style="1" customWidth="1"/>
    <col min="76" max="76" width="2.7109375" style="1" customWidth="1"/>
    <col min="77" max="77" width="17.7109375" style="1" customWidth="1"/>
    <col min="78" max="78" width="2.7109375" style="1" customWidth="1"/>
    <col min="79" max="79" width="17.7109375" style="1" customWidth="1"/>
    <col min="80" max="80" width="2.7109375" style="1" customWidth="1"/>
    <col min="81" max="81" width="17.7109375" style="1" customWidth="1"/>
    <col min="82" max="82" width="2.7109375" style="1" customWidth="1"/>
    <col min="83" max="83" width="17.7109375" style="1" customWidth="1"/>
    <col min="84" max="84" width="2.7109375" style="1" customWidth="1"/>
    <col min="85" max="85" width="17.7109375" style="1" customWidth="1"/>
    <col min="86" max="86" width="2.7109375" style="1" customWidth="1"/>
    <col min="87" max="87" width="17.7109375" style="1" customWidth="1"/>
    <col min="88" max="88" width="2.7109375" style="1" customWidth="1"/>
    <col min="89" max="89" width="17.7109375" style="1" customWidth="1"/>
    <col min="90" max="90" width="2.7109375" style="1" customWidth="1"/>
    <col min="91" max="91" width="17.7109375" style="1" customWidth="1"/>
    <col min="92" max="92" width="2.7109375" style="1" customWidth="1"/>
    <col min="93" max="93" width="17.7109375" style="1" customWidth="1"/>
    <col min="94" max="94" width="2.7109375" style="1" customWidth="1"/>
    <col min="95" max="95" width="17.7109375" style="1" customWidth="1"/>
    <col min="96" max="96" width="2.7109375" style="1" customWidth="1"/>
    <col min="97" max="97" width="17.7109375" style="1" customWidth="1"/>
    <col min="98" max="98" width="2.7109375" style="1" customWidth="1"/>
    <col min="99" max="99" width="17.7109375" style="1" customWidth="1"/>
    <col min="100" max="100" width="2.7109375" style="1" customWidth="1"/>
    <col min="101" max="101" width="17.7109375" style="1" customWidth="1"/>
    <col min="102" max="102" width="2.7109375" style="1" customWidth="1"/>
    <col min="103" max="103" width="17.7109375" style="1" customWidth="1"/>
    <col min="104" max="104" width="2.7109375" style="1" customWidth="1"/>
    <col min="105" max="105" width="17.7109375" style="1" customWidth="1"/>
    <col min="106" max="106" width="2.7109375" style="7" customWidth="1"/>
    <col min="107" max="107" width="17.7109375" style="7" customWidth="1"/>
    <col min="108" max="108" width="2.7109375" style="1" customWidth="1"/>
    <col min="109" max="109" width="17.7109375" style="1" customWidth="1"/>
    <col min="110" max="110" width="2.7109375" style="1" customWidth="1"/>
    <col min="111" max="111" width="17.7109375" style="1" customWidth="1"/>
    <col min="112" max="112" width="2.7109375" style="1" customWidth="1"/>
    <col min="113" max="113" width="17.7109375" style="1" customWidth="1"/>
    <col min="114" max="114" width="2.7109375" style="1" customWidth="1"/>
    <col min="115" max="115" width="17.7109375" style="1" customWidth="1"/>
    <col min="116" max="116" width="2.7109375" style="7" customWidth="1"/>
    <col min="117" max="117" width="17.7109375" style="7" customWidth="1"/>
    <col min="118" max="118" width="2.7109375" style="1" customWidth="1"/>
    <col min="119" max="119" width="17.7109375" style="1" customWidth="1"/>
    <col min="120" max="120" width="2.7109375" style="1" customWidth="1"/>
    <col min="121" max="121" width="17.7109375" style="1" customWidth="1"/>
    <col min="122" max="122" width="2.7109375" style="1" customWidth="1"/>
    <col min="123" max="123" width="17.7109375" style="1" customWidth="1"/>
    <col min="124" max="124" width="2.7109375" style="1" customWidth="1"/>
    <col min="125" max="125" width="17.7109375" style="1" customWidth="1"/>
    <col min="126" max="126" width="2.7109375" style="1" customWidth="1"/>
    <col min="127" max="127" width="17.7109375" style="1" customWidth="1"/>
    <col min="128" max="128" width="2.7109375" style="1" customWidth="1"/>
    <col min="129" max="129" width="17.7109375" style="1" customWidth="1"/>
    <col min="130" max="130" width="2.7109375" style="1" customWidth="1"/>
    <col min="131" max="131" width="17.7109375" style="1" customWidth="1"/>
    <col min="132" max="132" width="2.7109375" style="1" customWidth="1"/>
    <col min="133" max="133" width="17.7109375" style="1" customWidth="1"/>
    <col min="134" max="134" width="2.7109375" style="1" customWidth="1"/>
    <col min="135" max="135" width="17.7109375" style="1" customWidth="1"/>
    <col min="136" max="136" width="2.7109375" style="1" customWidth="1"/>
    <col min="137" max="137" width="17.7109375" style="1" customWidth="1"/>
    <col min="138" max="138" width="2.7109375" style="7" customWidth="1"/>
    <col min="139" max="139" width="17.7109375" style="7" customWidth="1"/>
    <col min="140" max="140" width="2.7109375" style="1" customWidth="1"/>
    <col min="141" max="141" width="17.7109375" style="1" customWidth="1"/>
    <col min="142" max="142" width="2.7109375" style="1" customWidth="1"/>
    <col min="143" max="143" width="17.7109375" style="1" customWidth="1"/>
    <col min="144" max="144" width="2.7109375" style="1" customWidth="1"/>
    <col min="145" max="145" width="17.7109375" style="1" customWidth="1"/>
    <col min="146" max="146" width="2.7109375" style="7" customWidth="1"/>
    <col min="147" max="147" width="17.7109375" style="7" customWidth="1"/>
    <col min="148" max="148" width="2.7109375" style="7" customWidth="1"/>
    <col min="149" max="149" width="17.7109375" style="7" customWidth="1"/>
    <col min="150" max="150" width="2.7109375" style="1" customWidth="1"/>
    <col min="151" max="151" width="17.7109375" style="1" customWidth="1"/>
    <col min="152" max="152" width="2.7109375" style="7" customWidth="1"/>
    <col min="153" max="153" width="17.7109375" style="7" customWidth="1"/>
    <col min="154" max="154" width="2.7109375" style="7" customWidth="1"/>
    <col min="155" max="155" width="17.7109375" style="7" customWidth="1"/>
    <col min="156" max="156" width="2.7109375" style="1" customWidth="1"/>
    <col min="157" max="157" width="17.7109375" style="1" customWidth="1"/>
    <col min="158" max="158" width="2.7109375" style="1" customWidth="1"/>
    <col min="159" max="159" width="17.7109375" style="1" customWidth="1"/>
    <col min="160" max="160" width="2.7109375" style="1" customWidth="1"/>
    <col min="161" max="161" width="17.7109375" style="1" customWidth="1"/>
    <col min="162" max="172" width="9.140625" style="8" customWidth="1"/>
    <col min="173" max="173" width="11.57421875" style="8" bestFit="1" customWidth="1"/>
    <col min="174" max="241" width="9.140625" style="8" customWidth="1"/>
    <col min="242" max="245" width="17.7109375" style="1" customWidth="1"/>
    <col min="246" max="16384" width="9.140625" style="8" customWidth="1"/>
  </cols>
  <sheetData>
    <row r="1" spans="1:245" s="4" customFormat="1" ht="11.25">
      <c r="A1" s="2" t="s">
        <v>8</v>
      </c>
      <c r="B1" s="18">
        <v>1</v>
      </c>
      <c r="C1" s="20"/>
      <c r="D1" s="23">
        <v>2</v>
      </c>
      <c r="E1" s="23"/>
      <c r="F1" s="23">
        <v>3</v>
      </c>
      <c r="G1" s="23"/>
      <c r="H1" s="27">
        <v>4</v>
      </c>
      <c r="I1" s="27"/>
      <c r="J1" s="23">
        <v>5</v>
      </c>
      <c r="K1" s="23"/>
      <c r="L1" s="23">
        <v>6</v>
      </c>
      <c r="M1" s="23"/>
      <c r="N1" s="23">
        <v>7</v>
      </c>
      <c r="O1" s="23"/>
      <c r="P1" s="23">
        <v>8</v>
      </c>
      <c r="Q1" s="23"/>
      <c r="R1" s="23">
        <v>9</v>
      </c>
      <c r="S1" s="23"/>
      <c r="T1" s="27">
        <v>10</v>
      </c>
      <c r="U1" s="27"/>
      <c r="V1" s="23">
        <v>11</v>
      </c>
      <c r="W1" s="23"/>
      <c r="X1" s="23">
        <v>12</v>
      </c>
      <c r="Y1" s="23"/>
      <c r="Z1" s="23">
        <v>13</v>
      </c>
      <c r="AA1" s="23"/>
      <c r="AB1" s="23">
        <v>14</v>
      </c>
      <c r="AC1" s="23"/>
      <c r="AD1" s="23">
        <v>15</v>
      </c>
      <c r="AE1" s="23"/>
      <c r="AF1" s="23">
        <v>16</v>
      </c>
      <c r="AG1" s="23"/>
      <c r="AH1" s="23">
        <v>17</v>
      </c>
      <c r="AI1" s="23"/>
      <c r="AJ1" s="23">
        <v>18</v>
      </c>
      <c r="AK1" s="23"/>
      <c r="AL1" s="23">
        <v>19</v>
      </c>
      <c r="AM1" s="23"/>
      <c r="AN1" s="23">
        <v>20</v>
      </c>
      <c r="AO1" s="23"/>
      <c r="AP1" s="23">
        <v>21</v>
      </c>
      <c r="AQ1" s="23"/>
      <c r="AR1" s="23">
        <v>22</v>
      </c>
      <c r="AS1" s="23"/>
      <c r="AT1" s="23">
        <v>23</v>
      </c>
      <c r="AU1" s="23"/>
      <c r="AV1" s="23">
        <v>24</v>
      </c>
      <c r="AW1" s="23"/>
      <c r="AX1" s="23">
        <v>25</v>
      </c>
      <c r="AY1" s="23"/>
      <c r="AZ1" s="23">
        <v>26</v>
      </c>
      <c r="BA1" s="23"/>
      <c r="BB1" s="23">
        <v>27</v>
      </c>
      <c r="BC1" s="23"/>
      <c r="BD1" s="23">
        <v>28</v>
      </c>
      <c r="BE1" s="23"/>
      <c r="BF1" s="23">
        <v>29</v>
      </c>
      <c r="BG1" s="23"/>
      <c r="BH1" s="23">
        <v>30</v>
      </c>
      <c r="BI1" s="23"/>
      <c r="BJ1" s="23">
        <v>31</v>
      </c>
      <c r="BK1" s="23"/>
      <c r="BL1" s="23">
        <v>32</v>
      </c>
      <c r="BM1" s="23"/>
      <c r="BN1" s="23">
        <v>33</v>
      </c>
      <c r="BO1" s="23"/>
      <c r="BP1" s="23">
        <v>34</v>
      </c>
      <c r="BQ1" s="23"/>
      <c r="BR1" s="23">
        <v>35</v>
      </c>
      <c r="BS1" s="23"/>
      <c r="BT1" s="23">
        <v>36</v>
      </c>
      <c r="BU1" s="23"/>
      <c r="BV1" s="23">
        <v>37</v>
      </c>
      <c r="BW1" s="23"/>
      <c r="BX1" s="23">
        <v>38</v>
      </c>
      <c r="BY1" s="23"/>
      <c r="BZ1" s="23">
        <v>39</v>
      </c>
      <c r="CA1" s="23"/>
      <c r="CB1" s="23">
        <v>40</v>
      </c>
      <c r="CC1" s="23"/>
      <c r="CD1" s="23">
        <v>41</v>
      </c>
      <c r="CE1" s="23"/>
      <c r="CF1" s="23">
        <v>42</v>
      </c>
      <c r="CG1" s="23"/>
      <c r="CH1" s="23">
        <v>43</v>
      </c>
      <c r="CI1" s="23"/>
      <c r="CJ1" s="23">
        <v>44</v>
      </c>
      <c r="CK1" s="23"/>
      <c r="CL1" s="23">
        <v>45</v>
      </c>
      <c r="CM1" s="23"/>
      <c r="CN1" s="23">
        <v>46</v>
      </c>
      <c r="CO1" s="23"/>
      <c r="CP1" s="23">
        <v>47</v>
      </c>
      <c r="CQ1" s="23"/>
      <c r="CR1" s="23">
        <v>48</v>
      </c>
      <c r="CS1" s="23"/>
      <c r="CT1" s="23">
        <v>49</v>
      </c>
      <c r="CU1" s="23"/>
      <c r="CV1" s="23">
        <v>50</v>
      </c>
      <c r="CW1" s="23"/>
      <c r="CX1" s="23">
        <v>51</v>
      </c>
      <c r="CY1" s="23"/>
      <c r="CZ1" s="23">
        <v>52</v>
      </c>
      <c r="DA1" s="23"/>
      <c r="DB1" s="27">
        <v>53</v>
      </c>
      <c r="DC1" s="27"/>
      <c r="DD1" s="23">
        <v>54</v>
      </c>
      <c r="DE1" s="23"/>
      <c r="DF1" s="23">
        <v>55</v>
      </c>
      <c r="DG1" s="23"/>
      <c r="DH1" s="23">
        <v>56</v>
      </c>
      <c r="DI1" s="23"/>
      <c r="DJ1" s="23">
        <v>57</v>
      </c>
      <c r="DK1" s="23"/>
      <c r="DL1" s="27">
        <v>58</v>
      </c>
      <c r="DM1" s="27"/>
      <c r="DN1" s="23">
        <v>59</v>
      </c>
      <c r="DO1" s="23"/>
      <c r="DP1" s="23">
        <v>60</v>
      </c>
      <c r="DQ1" s="23"/>
      <c r="DR1" s="23">
        <v>61</v>
      </c>
      <c r="DS1" s="23"/>
      <c r="DT1" s="23">
        <v>62</v>
      </c>
      <c r="DU1" s="23"/>
      <c r="DV1" s="23">
        <v>63</v>
      </c>
      <c r="DW1" s="23"/>
      <c r="DX1" s="23">
        <v>64</v>
      </c>
      <c r="DY1" s="23"/>
      <c r="DZ1" s="23">
        <v>65</v>
      </c>
      <c r="EA1" s="23"/>
      <c r="EB1" s="23">
        <v>66</v>
      </c>
      <c r="EC1" s="23"/>
      <c r="ED1" s="23">
        <v>67</v>
      </c>
      <c r="EE1" s="23"/>
      <c r="EF1" s="23">
        <v>68</v>
      </c>
      <c r="EG1" s="23"/>
      <c r="EH1" s="27">
        <v>69</v>
      </c>
      <c r="EI1" s="27"/>
      <c r="EJ1" s="23">
        <v>70</v>
      </c>
      <c r="EK1" s="23"/>
      <c r="EL1" s="23">
        <v>71</v>
      </c>
      <c r="EM1" s="23"/>
      <c r="EN1" s="23">
        <v>72</v>
      </c>
      <c r="EO1" s="23"/>
      <c r="EP1" s="27">
        <v>73</v>
      </c>
      <c r="EQ1" s="27"/>
      <c r="ER1" s="27">
        <v>74</v>
      </c>
      <c r="ES1" s="27"/>
      <c r="ET1" s="23">
        <v>75</v>
      </c>
      <c r="EU1" s="23"/>
      <c r="EV1" s="27">
        <v>76</v>
      </c>
      <c r="EW1" s="27"/>
      <c r="EX1" s="27">
        <v>77</v>
      </c>
      <c r="EY1" s="27"/>
      <c r="EZ1" s="23">
        <v>78</v>
      </c>
      <c r="FA1" s="23"/>
      <c r="FB1" s="23">
        <v>79</v>
      </c>
      <c r="FC1" s="23"/>
      <c r="FD1" s="23">
        <v>80</v>
      </c>
      <c r="FE1" s="23"/>
      <c r="FG1" s="5"/>
      <c r="IH1" s="3"/>
      <c r="II1" s="3"/>
      <c r="IJ1" s="3"/>
      <c r="IK1" s="3"/>
    </row>
    <row r="2" spans="1:245" ht="28.5" customHeight="1">
      <c r="A2" s="1" t="s">
        <v>0</v>
      </c>
      <c r="B2" s="18" t="s">
        <v>490</v>
      </c>
      <c r="C2" s="19"/>
      <c r="D2" s="26" t="s">
        <v>491</v>
      </c>
      <c r="E2" s="26"/>
      <c r="F2" s="26" t="s">
        <v>459</v>
      </c>
      <c r="G2" s="29"/>
      <c r="H2" s="26" t="s">
        <v>122</v>
      </c>
      <c r="I2" s="26"/>
      <c r="J2" s="26" t="s">
        <v>121</v>
      </c>
      <c r="K2" s="26"/>
      <c r="L2" s="23" t="s">
        <v>225</v>
      </c>
      <c r="M2" s="23"/>
      <c r="N2" s="23" t="s">
        <v>232</v>
      </c>
      <c r="O2" s="23"/>
      <c r="P2" s="23" t="s">
        <v>243</v>
      </c>
      <c r="Q2" s="23"/>
      <c r="R2" s="23" t="s">
        <v>236</v>
      </c>
      <c r="S2" s="23"/>
      <c r="T2" s="23" t="s">
        <v>237</v>
      </c>
      <c r="U2" s="23"/>
      <c r="V2" s="23" t="s">
        <v>413</v>
      </c>
      <c r="W2" s="23"/>
      <c r="X2" s="23" t="s">
        <v>244</v>
      </c>
      <c r="Y2" s="23"/>
      <c r="Z2" s="23" t="s">
        <v>282</v>
      </c>
      <c r="AA2" s="23"/>
      <c r="AB2" s="23" t="s">
        <v>253</v>
      </c>
      <c r="AC2" s="23"/>
      <c r="AD2" s="23" t="s">
        <v>256</v>
      </c>
      <c r="AE2" s="23"/>
      <c r="AF2" s="23" t="s">
        <v>473</v>
      </c>
      <c r="AG2" s="23"/>
      <c r="AH2" s="23" t="s">
        <v>426</v>
      </c>
      <c r="AI2" s="23"/>
      <c r="AJ2" s="23" t="s">
        <v>492</v>
      </c>
      <c r="AK2" s="23"/>
      <c r="AL2" s="23" t="s">
        <v>219</v>
      </c>
      <c r="AM2" s="24"/>
      <c r="AN2" s="23" t="s">
        <v>439</v>
      </c>
      <c r="AO2" s="23"/>
      <c r="AP2" s="26" t="s">
        <v>453</v>
      </c>
      <c r="AQ2" s="26"/>
      <c r="AR2" s="23" t="s">
        <v>262</v>
      </c>
      <c r="AS2" s="23"/>
      <c r="AT2" s="23" t="s">
        <v>454</v>
      </c>
      <c r="AU2" s="24"/>
      <c r="AV2" s="23" t="s">
        <v>269</v>
      </c>
      <c r="AW2" s="23"/>
      <c r="AX2" s="23" t="s">
        <v>455</v>
      </c>
      <c r="AY2" s="23"/>
      <c r="AZ2" s="23" t="s">
        <v>456</v>
      </c>
      <c r="BA2" s="23"/>
      <c r="BB2" s="23" t="s">
        <v>601</v>
      </c>
      <c r="BC2" s="23"/>
      <c r="BD2" s="23" t="s">
        <v>457</v>
      </c>
      <c r="BE2" s="23"/>
      <c r="BF2" s="23" t="s">
        <v>483</v>
      </c>
      <c r="BG2" s="23"/>
      <c r="BH2" s="23" t="s">
        <v>328</v>
      </c>
      <c r="BI2" s="23"/>
      <c r="BJ2" s="23" t="s">
        <v>602</v>
      </c>
      <c r="BK2" s="24"/>
      <c r="BL2" s="26" t="s">
        <v>346</v>
      </c>
      <c r="BM2" s="26"/>
      <c r="BN2" s="23" t="s">
        <v>355</v>
      </c>
      <c r="BO2" s="23"/>
      <c r="BP2" s="23" t="s">
        <v>364</v>
      </c>
      <c r="BQ2" s="23"/>
      <c r="BR2" s="23" t="s">
        <v>363</v>
      </c>
      <c r="BS2" s="23"/>
      <c r="BT2" s="23" t="s">
        <v>368</v>
      </c>
      <c r="BU2" s="23"/>
      <c r="BV2" s="23" t="s">
        <v>371</v>
      </c>
      <c r="BW2" s="23"/>
      <c r="BX2" s="23" t="s">
        <v>376</v>
      </c>
      <c r="BY2" s="23"/>
      <c r="BZ2" s="23" t="s">
        <v>378</v>
      </c>
      <c r="CA2" s="23"/>
      <c r="CB2" s="23" t="s">
        <v>476</v>
      </c>
      <c r="CC2" s="23"/>
      <c r="CD2" s="23" t="s">
        <v>382</v>
      </c>
      <c r="CE2" s="23"/>
      <c r="CF2" s="23" t="s">
        <v>477</v>
      </c>
      <c r="CG2" s="23"/>
      <c r="CH2" s="23" t="s">
        <v>481</v>
      </c>
      <c r="CI2" s="23"/>
      <c r="CJ2" s="23" t="s">
        <v>384</v>
      </c>
      <c r="CK2" s="23"/>
      <c r="CL2" s="23" t="s">
        <v>506</v>
      </c>
      <c r="CM2" s="23"/>
      <c r="CN2" s="23" t="s">
        <v>390</v>
      </c>
      <c r="CO2" s="23"/>
      <c r="CP2" s="23" t="s">
        <v>391</v>
      </c>
      <c r="CQ2" s="23"/>
      <c r="CR2" s="23" t="s">
        <v>396</v>
      </c>
      <c r="CS2" s="23"/>
      <c r="CT2" s="23" t="s">
        <v>458</v>
      </c>
      <c r="CU2" s="23"/>
      <c r="CV2" s="23" t="s">
        <v>399</v>
      </c>
      <c r="CW2" s="23"/>
      <c r="CX2" s="23" t="s">
        <v>341</v>
      </c>
      <c r="CY2" s="23"/>
      <c r="CZ2" s="23" t="s">
        <v>203</v>
      </c>
      <c r="DA2" s="23"/>
      <c r="DB2" s="26" t="s">
        <v>603</v>
      </c>
      <c r="DC2" s="31"/>
      <c r="DD2" s="23" t="s">
        <v>206</v>
      </c>
      <c r="DE2" s="24"/>
      <c r="DF2" s="23" t="s">
        <v>449</v>
      </c>
      <c r="DG2" s="23"/>
      <c r="DH2" s="23" t="s">
        <v>442</v>
      </c>
      <c r="DI2" s="23"/>
      <c r="DJ2" s="26" t="s">
        <v>489</v>
      </c>
      <c r="DK2" s="26"/>
      <c r="DL2" s="30" t="s">
        <v>146</v>
      </c>
      <c r="DM2" s="31"/>
      <c r="DN2" s="23" t="s">
        <v>512</v>
      </c>
      <c r="DO2" s="23"/>
      <c r="DP2" s="26" t="s">
        <v>170</v>
      </c>
      <c r="DQ2" s="26"/>
      <c r="DR2" s="26" t="s">
        <v>175</v>
      </c>
      <c r="DS2" s="26"/>
      <c r="DT2" s="26" t="s">
        <v>179</v>
      </c>
      <c r="DU2" s="29"/>
      <c r="DV2" s="23" t="s">
        <v>415</v>
      </c>
      <c r="DW2" s="23"/>
      <c r="DX2" s="23" t="s">
        <v>420</v>
      </c>
      <c r="DY2" s="23"/>
      <c r="DZ2" s="23" t="s">
        <v>421</v>
      </c>
      <c r="EA2" s="23"/>
      <c r="EB2" s="23" t="s">
        <v>423</v>
      </c>
      <c r="EC2" s="23"/>
      <c r="ED2" s="23" t="s">
        <v>435</v>
      </c>
      <c r="EE2" s="23"/>
      <c r="EF2" s="23" t="s">
        <v>424</v>
      </c>
      <c r="EG2" s="23"/>
      <c r="EH2" s="26" t="s">
        <v>131</v>
      </c>
      <c r="EI2" s="29"/>
      <c r="EJ2" s="23" t="s">
        <v>464</v>
      </c>
      <c r="EK2" s="23"/>
      <c r="EL2" s="26" t="s">
        <v>188</v>
      </c>
      <c r="EM2" s="26"/>
      <c r="EN2" s="26" t="s">
        <v>198</v>
      </c>
      <c r="EO2" s="26"/>
      <c r="EP2" s="26" t="s">
        <v>138</v>
      </c>
      <c r="EQ2" s="26"/>
      <c r="ER2" s="26" t="s">
        <v>126</v>
      </c>
      <c r="ES2" s="29"/>
      <c r="ET2" s="26" t="s">
        <v>158</v>
      </c>
      <c r="EU2" s="26"/>
      <c r="EV2" s="26" t="s">
        <v>151</v>
      </c>
      <c r="EW2" s="26"/>
      <c r="EX2" s="26" t="s">
        <v>195</v>
      </c>
      <c r="EY2" s="29"/>
      <c r="EZ2" s="26" t="s">
        <v>159</v>
      </c>
      <c r="FA2" s="26"/>
      <c r="FB2" s="26" t="s">
        <v>185</v>
      </c>
      <c r="FC2" s="26"/>
      <c r="FD2" s="26" t="s">
        <v>163</v>
      </c>
      <c r="FE2" s="26"/>
      <c r="FG2" s="9"/>
      <c r="IH2" s="3"/>
      <c r="II2" s="3"/>
      <c r="IJ2" s="3"/>
      <c r="IK2" s="3"/>
    </row>
    <row r="3" spans="1:245" s="4" customFormat="1" ht="11.25">
      <c r="A3" s="2" t="s">
        <v>18</v>
      </c>
      <c r="B3" s="21" t="s">
        <v>498</v>
      </c>
      <c r="C3" s="22"/>
      <c r="D3" s="24" t="s">
        <v>499</v>
      </c>
      <c r="E3" s="24"/>
      <c r="F3" s="24" t="s">
        <v>499</v>
      </c>
      <c r="G3" s="24"/>
      <c r="H3" s="25" t="s">
        <v>499</v>
      </c>
      <c r="I3" s="25"/>
      <c r="J3" s="24" t="s">
        <v>499</v>
      </c>
      <c r="K3" s="23"/>
      <c r="L3" s="24" t="s">
        <v>89</v>
      </c>
      <c r="M3" s="24"/>
      <c r="N3" s="24" t="s">
        <v>89</v>
      </c>
      <c r="O3" s="24"/>
      <c r="P3" s="24" t="s">
        <v>89</v>
      </c>
      <c r="Q3" s="24"/>
      <c r="R3" s="24" t="s">
        <v>89</v>
      </c>
      <c r="S3" s="24"/>
      <c r="T3" s="25" t="s">
        <v>89</v>
      </c>
      <c r="U3" s="25"/>
      <c r="V3" s="24" t="s">
        <v>89</v>
      </c>
      <c r="W3" s="24"/>
      <c r="X3" s="24" t="s">
        <v>89</v>
      </c>
      <c r="Y3" s="24"/>
      <c r="Z3" s="24" t="s">
        <v>89</v>
      </c>
      <c r="AA3" s="24"/>
      <c r="AB3" s="24" t="s">
        <v>89</v>
      </c>
      <c r="AC3" s="24"/>
      <c r="AD3" s="24" t="s">
        <v>89</v>
      </c>
      <c r="AE3" s="24"/>
      <c r="AF3" s="24" t="s">
        <v>89</v>
      </c>
      <c r="AG3" s="24"/>
      <c r="AH3" s="24" t="s">
        <v>498</v>
      </c>
      <c r="AI3" s="24"/>
      <c r="AJ3" s="24" t="s">
        <v>498</v>
      </c>
      <c r="AK3" s="24"/>
      <c r="AL3" s="24" t="s">
        <v>498</v>
      </c>
      <c r="AM3" s="24"/>
      <c r="AN3" s="24" t="s">
        <v>498</v>
      </c>
      <c r="AO3" s="24"/>
      <c r="AP3" s="24" t="s">
        <v>89</v>
      </c>
      <c r="AQ3" s="24"/>
      <c r="AR3" s="24" t="s">
        <v>89</v>
      </c>
      <c r="AS3" s="24"/>
      <c r="AT3" s="24" t="s">
        <v>89</v>
      </c>
      <c r="AU3" s="24"/>
      <c r="AV3" s="24" t="s">
        <v>89</v>
      </c>
      <c r="AW3" s="24"/>
      <c r="AX3" s="24" t="s">
        <v>89</v>
      </c>
      <c r="AY3" s="24"/>
      <c r="AZ3" s="24" t="s">
        <v>89</v>
      </c>
      <c r="BA3" s="24"/>
      <c r="BB3" s="24" t="s">
        <v>89</v>
      </c>
      <c r="BC3" s="24"/>
      <c r="BD3" s="24" t="s">
        <v>89</v>
      </c>
      <c r="BE3" s="24"/>
      <c r="BF3" s="24" t="s">
        <v>89</v>
      </c>
      <c r="BG3" s="24"/>
      <c r="BH3" s="24" t="s">
        <v>89</v>
      </c>
      <c r="BI3" s="24"/>
      <c r="BJ3" s="24" t="s">
        <v>89</v>
      </c>
      <c r="BK3" s="24"/>
      <c r="BL3" s="24" t="s">
        <v>89</v>
      </c>
      <c r="BM3" s="24"/>
      <c r="BN3" s="24" t="s">
        <v>89</v>
      </c>
      <c r="BO3" s="24"/>
      <c r="BP3" s="24" t="s">
        <v>89</v>
      </c>
      <c r="BQ3" s="24"/>
      <c r="BR3" s="24" t="s">
        <v>89</v>
      </c>
      <c r="BS3" s="24"/>
      <c r="BT3" s="24" t="s">
        <v>89</v>
      </c>
      <c r="BU3" s="24"/>
      <c r="BV3" s="24" t="s">
        <v>89</v>
      </c>
      <c r="BW3" s="24"/>
      <c r="BX3" s="24" t="s">
        <v>89</v>
      </c>
      <c r="BY3" s="24"/>
      <c r="BZ3" s="24" t="s">
        <v>89</v>
      </c>
      <c r="CA3" s="24"/>
      <c r="CB3" s="24" t="s">
        <v>89</v>
      </c>
      <c r="CC3" s="24"/>
      <c r="CD3" s="24" t="s">
        <v>89</v>
      </c>
      <c r="CE3" s="24"/>
      <c r="CF3" s="24" t="s">
        <v>89</v>
      </c>
      <c r="CG3" s="24"/>
      <c r="CH3" s="24" t="s">
        <v>89</v>
      </c>
      <c r="CI3" s="24"/>
      <c r="CJ3" s="24" t="s">
        <v>89</v>
      </c>
      <c r="CK3" s="24"/>
      <c r="CL3" s="24" t="s">
        <v>89</v>
      </c>
      <c r="CM3" s="24"/>
      <c r="CN3" s="24" t="s">
        <v>89</v>
      </c>
      <c r="CO3" s="24"/>
      <c r="CP3" s="24" t="s">
        <v>89</v>
      </c>
      <c r="CQ3" s="24"/>
      <c r="CR3" s="24" t="s">
        <v>89</v>
      </c>
      <c r="CS3" s="24"/>
      <c r="CT3" s="24" t="s">
        <v>89</v>
      </c>
      <c r="CU3" s="24"/>
      <c r="CV3" s="24" t="s">
        <v>89</v>
      </c>
      <c r="CW3" s="24"/>
      <c r="CX3" s="24" t="s">
        <v>89</v>
      </c>
      <c r="CY3" s="24"/>
      <c r="CZ3" s="24" t="s">
        <v>498</v>
      </c>
      <c r="DA3" s="24"/>
      <c r="DB3" s="25" t="s">
        <v>498</v>
      </c>
      <c r="DC3" s="25"/>
      <c r="DD3" s="24" t="s">
        <v>498</v>
      </c>
      <c r="DE3" s="24"/>
      <c r="DF3" s="24" t="s">
        <v>498</v>
      </c>
      <c r="DG3" s="24"/>
      <c r="DH3" s="24" t="s">
        <v>499</v>
      </c>
      <c r="DI3" s="24"/>
      <c r="DJ3" s="24" t="s">
        <v>499</v>
      </c>
      <c r="DK3" s="24"/>
      <c r="DL3" s="25" t="s">
        <v>498</v>
      </c>
      <c r="DM3" s="25"/>
      <c r="DN3" s="24" t="s">
        <v>498</v>
      </c>
      <c r="DO3" s="24"/>
      <c r="DP3" s="24" t="s">
        <v>498</v>
      </c>
      <c r="DQ3" s="24"/>
      <c r="DR3" s="24" t="s">
        <v>499</v>
      </c>
      <c r="DS3" s="24"/>
      <c r="DT3" s="24" t="s">
        <v>499</v>
      </c>
      <c r="DU3" s="24"/>
      <c r="DV3" s="24" t="s">
        <v>89</v>
      </c>
      <c r="DW3" s="24"/>
      <c r="DX3" s="24" t="s">
        <v>89</v>
      </c>
      <c r="DY3" s="24"/>
      <c r="DZ3" s="24" t="s">
        <v>89</v>
      </c>
      <c r="EA3" s="24"/>
      <c r="EB3" s="24" t="s">
        <v>89</v>
      </c>
      <c r="EC3" s="24"/>
      <c r="ED3" s="24" t="s">
        <v>89</v>
      </c>
      <c r="EE3" s="24"/>
      <c r="EF3" s="24" t="s">
        <v>89</v>
      </c>
      <c r="EG3" s="24"/>
      <c r="EH3" s="25" t="s">
        <v>498</v>
      </c>
      <c r="EI3" s="25"/>
      <c r="EJ3" s="24" t="s">
        <v>498</v>
      </c>
      <c r="EK3" s="24"/>
      <c r="EL3" s="24" t="s">
        <v>498</v>
      </c>
      <c r="EM3" s="24"/>
      <c r="EN3" s="24" t="s">
        <v>499</v>
      </c>
      <c r="EO3" s="24"/>
      <c r="EP3" s="25" t="s">
        <v>499</v>
      </c>
      <c r="EQ3" s="25"/>
      <c r="ER3" s="25" t="s">
        <v>498</v>
      </c>
      <c r="ES3" s="25"/>
      <c r="ET3" s="24" t="s">
        <v>498</v>
      </c>
      <c r="EU3" s="24"/>
      <c r="EV3" s="25" t="s">
        <v>498</v>
      </c>
      <c r="EW3" s="25"/>
      <c r="EX3" s="25" t="s">
        <v>498</v>
      </c>
      <c r="EY3" s="25"/>
      <c r="EZ3" s="24" t="s">
        <v>498</v>
      </c>
      <c r="FA3" s="24"/>
      <c r="FB3" s="24" t="s">
        <v>498</v>
      </c>
      <c r="FC3" s="24"/>
      <c r="FD3" s="24" t="s">
        <v>498</v>
      </c>
      <c r="FE3" s="24"/>
      <c r="FG3" s="5"/>
      <c r="IH3" s="6"/>
      <c r="II3" s="6"/>
      <c r="IJ3" s="6"/>
      <c r="IK3" s="6"/>
    </row>
    <row r="4" spans="1:173" ht="22.5">
      <c r="A4" s="1" t="s">
        <v>1</v>
      </c>
      <c r="B4" s="1">
        <v>1</v>
      </c>
      <c r="C4" s="1" t="s">
        <v>90</v>
      </c>
      <c r="D4" s="1">
        <v>1</v>
      </c>
      <c r="E4" s="1" t="s">
        <v>90</v>
      </c>
      <c r="F4" s="1">
        <v>0</v>
      </c>
      <c r="G4" s="1" t="s">
        <v>90</v>
      </c>
      <c r="H4" s="7">
        <v>1</v>
      </c>
      <c r="I4" s="7" t="s">
        <v>90</v>
      </c>
      <c r="J4" s="1">
        <v>1</v>
      </c>
      <c r="K4" s="1" t="s">
        <v>90</v>
      </c>
      <c r="L4" s="7">
        <v>1</v>
      </c>
      <c r="M4" s="1" t="s">
        <v>90</v>
      </c>
      <c r="N4" s="1">
        <v>1</v>
      </c>
      <c r="O4" s="1" t="s">
        <v>90</v>
      </c>
      <c r="P4" s="1">
        <v>1</v>
      </c>
      <c r="Q4" s="1" t="s">
        <v>90</v>
      </c>
      <c r="R4" s="1">
        <v>0</v>
      </c>
      <c r="S4" s="1" t="s">
        <v>90</v>
      </c>
      <c r="T4" s="7">
        <v>0</v>
      </c>
      <c r="U4" s="7" t="s">
        <v>90</v>
      </c>
      <c r="V4" s="1">
        <v>1</v>
      </c>
      <c r="W4" s="1" t="s">
        <v>90</v>
      </c>
      <c r="X4" s="1">
        <v>0</v>
      </c>
      <c r="Y4" s="1" t="s">
        <v>90</v>
      </c>
      <c r="Z4" s="1">
        <v>0</v>
      </c>
      <c r="AA4" s="1" t="s">
        <v>90</v>
      </c>
      <c r="AB4" s="1">
        <v>1</v>
      </c>
      <c r="AC4" s="1" t="s">
        <v>90</v>
      </c>
      <c r="AD4" s="1">
        <v>1</v>
      </c>
      <c r="AE4" s="1" t="s">
        <v>90</v>
      </c>
      <c r="AF4" s="1">
        <v>1</v>
      </c>
      <c r="AG4" s="1" t="s">
        <v>90</v>
      </c>
      <c r="AH4" s="1">
        <v>1</v>
      </c>
      <c r="AI4" s="1" t="s">
        <v>427</v>
      </c>
      <c r="AJ4" s="1">
        <v>1</v>
      </c>
      <c r="AK4" s="1" t="s">
        <v>429</v>
      </c>
      <c r="AL4" s="1">
        <v>1</v>
      </c>
      <c r="AM4" s="1" t="s">
        <v>220</v>
      </c>
      <c r="AN4" s="1">
        <v>1</v>
      </c>
      <c r="AO4" s="1" t="s">
        <v>116</v>
      </c>
      <c r="AP4" s="1">
        <v>1</v>
      </c>
      <c r="AQ4" s="1" t="s">
        <v>116</v>
      </c>
      <c r="AR4" s="1">
        <v>1</v>
      </c>
      <c r="AS4" s="1" t="s">
        <v>116</v>
      </c>
      <c r="AT4" s="1">
        <v>1</v>
      </c>
      <c r="AU4" s="1" t="s">
        <v>116</v>
      </c>
      <c r="AV4" s="1">
        <v>1</v>
      </c>
      <c r="AW4" s="1" t="s">
        <v>116</v>
      </c>
      <c r="AX4" s="1">
        <v>0</v>
      </c>
      <c r="AY4" s="1" t="s">
        <v>116</v>
      </c>
      <c r="AZ4" s="1">
        <v>1</v>
      </c>
      <c r="BA4" s="1" t="s">
        <v>116</v>
      </c>
      <c r="BB4" s="1">
        <v>1</v>
      </c>
      <c r="BC4" s="1" t="s">
        <v>116</v>
      </c>
      <c r="BD4" s="1">
        <v>1</v>
      </c>
      <c r="BE4" s="1" t="s">
        <v>116</v>
      </c>
      <c r="BF4" s="1">
        <v>1</v>
      </c>
      <c r="BG4" s="1" t="s">
        <v>116</v>
      </c>
      <c r="BH4" s="1">
        <v>1</v>
      </c>
      <c r="BI4" s="1" t="s">
        <v>116</v>
      </c>
      <c r="BJ4" s="1">
        <v>1</v>
      </c>
      <c r="BK4" s="1" t="s">
        <v>116</v>
      </c>
      <c r="BL4" s="1">
        <v>1</v>
      </c>
      <c r="BM4" s="1" t="s">
        <v>116</v>
      </c>
      <c r="BN4" s="1">
        <v>1</v>
      </c>
      <c r="BO4" s="1" t="s">
        <v>116</v>
      </c>
      <c r="BP4" s="1">
        <v>1</v>
      </c>
      <c r="BQ4" s="1" t="s">
        <v>358</v>
      </c>
      <c r="BR4" s="1">
        <v>0</v>
      </c>
      <c r="BS4" s="1" t="s">
        <v>116</v>
      </c>
      <c r="BT4" s="1">
        <v>1</v>
      </c>
      <c r="BU4" s="1" t="s">
        <v>116</v>
      </c>
      <c r="BV4" s="1">
        <v>0</v>
      </c>
      <c r="BW4" s="1" t="s">
        <v>116</v>
      </c>
      <c r="BX4" s="1">
        <v>0</v>
      </c>
      <c r="BY4" s="1" t="s">
        <v>116</v>
      </c>
      <c r="BZ4" s="1">
        <v>1</v>
      </c>
      <c r="CA4" s="1" t="s">
        <v>116</v>
      </c>
      <c r="CB4" s="1">
        <v>1</v>
      </c>
      <c r="CC4" s="1" t="s">
        <v>116</v>
      </c>
      <c r="CD4" s="1">
        <v>0</v>
      </c>
      <c r="CE4" s="1" t="s">
        <v>116</v>
      </c>
      <c r="CF4" s="1">
        <v>0</v>
      </c>
      <c r="CG4" s="1" t="s">
        <v>116</v>
      </c>
      <c r="CH4" s="1">
        <v>1</v>
      </c>
      <c r="CI4" s="1" t="s">
        <v>116</v>
      </c>
      <c r="CJ4" s="1">
        <v>0</v>
      </c>
      <c r="CK4" s="1" t="s">
        <v>116</v>
      </c>
      <c r="CL4" s="1">
        <v>1</v>
      </c>
      <c r="CM4" s="1" t="s">
        <v>116</v>
      </c>
      <c r="CN4" s="1">
        <v>1</v>
      </c>
      <c r="CO4" s="1" t="s">
        <v>116</v>
      </c>
      <c r="CP4" s="1">
        <v>1</v>
      </c>
      <c r="CQ4" s="1" t="s">
        <v>116</v>
      </c>
      <c r="CR4" s="1">
        <v>1</v>
      </c>
      <c r="CS4" s="1" t="s">
        <v>116</v>
      </c>
      <c r="CT4" s="1">
        <v>1</v>
      </c>
      <c r="CU4" s="1" t="s">
        <v>116</v>
      </c>
      <c r="CV4" s="1">
        <v>1</v>
      </c>
      <c r="CW4" s="1" t="s">
        <v>116</v>
      </c>
      <c r="CX4" s="1">
        <v>1</v>
      </c>
      <c r="CY4" s="1" t="s">
        <v>116</v>
      </c>
      <c r="CZ4" s="1">
        <v>1</v>
      </c>
      <c r="DA4" s="1" t="s">
        <v>204</v>
      </c>
      <c r="DB4" s="7">
        <v>1</v>
      </c>
      <c r="DC4" s="7" t="s">
        <v>140</v>
      </c>
      <c r="DD4" s="1">
        <v>1</v>
      </c>
      <c r="DE4" s="1" t="s">
        <v>207</v>
      </c>
      <c r="DF4" s="1">
        <v>1</v>
      </c>
      <c r="DG4" s="1" t="s">
        <v>443</v>
      </c>
      <c r="DH4" s="1">
        <v>1</v>
      </c>
      <c r="DI4" s="1" t="s">
        <v>443</v>
      </c>
      <c r="DJ4" s="1">
        <v>0</v>
      </c>
      <c r="DK4" s="1" t="s">
        <v>289</v>
      </c>
      <c r="DL4" s="7">
        <v>1</v>
      </c>
      <c r="DM4" s="1" t="s">
        <v>147</v>
      </c>
      <c r="DN4" s="1">
        <v>1</v>
      </c>
      <c r="DO4" s="1" t="s">
        <v>171</v>
      </c>
      <c r="DP4" s="1">
        <v>1</v>
      </c>
      <c r="DQ4" s="1" t="s">
        <v>171</v>
      </c>
      <c r="DR4" s="1">
        <v>1</v>
      </c>
      <c r="DS4" s="1" t="s">
        <v>171</v>
      </c>
      <c r="DT4" s="1">
        <v>1</v>
      </c>
      <c r="DU4" s="1" t="s">
        <v>171</v>
      </c>
      <c r="DV4" s="1">
        <v>0</v>
      </c>
      <c r="DW4" s="1" t="s">
        <v>171</v>
      </c>
      <c r="DX4" s="1">
        <v>1</v>
      </c>
      <c r="DY4" s="1" t="s">
        <v>171</v>
      </c>
      <c r="DZ4" s="1">
        <v>1</v>
      </c>
      <c r="EA4" s="1" t="s">
        <v>171</v>
      </c>
      <c r="EB4" s="1">
        <v>1</v>
      </c>
      <c r="EC4" s="1" t="s">
        <v>171</v>
      </c>
      <c r="ED4" s="1">
        <v>1</v>
      </c>
      <c r="EE4" s="1" t="s">
        <v>171</v>
      </c>
      <c r="EF4" s="1">
        <v>1</v>
      </c>
      <c r="EG4" s="1" t="s">
        <v>171</v>
      </c>
      <c r="EH4" s="7">
        <v>1</v>
      </c>
      <c r="EI4" s="1" t="s">
        <v>139</v>
      </c>
      <c r="EJ4" s="1">
        <v>1</v>
      </c>
      <c r="EK4" s="1" t="s">
        <v>189</v>
      </c>
      <c r="EL4" s="1">
        <v>1</v>
      </c>
      <c r="EM4" s="1" t="s">
        <v>189</v>
      </c>
      <c r="EN4" s="1">
        <v>1</v>
      </c>
      <c r="EO4" s="1" t="s">
        <v>189</v>
      </c>
      <c r="EP4" s="7">
        <v>0</v>
      </c>
      <c r="EQ4" s="1" t="s">
        <v>189</v>
      </c>
      <c r="ER4" s="7">
        <v>1</v>
      </c>
      <c r="ES4" s="1" t="s">
        <v>127</v>
      </c>
      <c r="ET4" s="1">
        <v>1</v>
      </c>
      <c r="EU4" s="1" t="s">
        <v>155</v>
      </c>
      <c r="EV4" s="7">
        <v>1</v>
      </c>
      <c r="EW4" s="1" t="s">
        <v>196</v>
      </c>
      <c r="EX4" s="7">
        <v>0</v>
      </c>
      <c r="EY4" s="7" t="s">
        <v>194</v>
      </c>
      <c r="EZ4" s="1">
        <v>1</v>
      </c>
      <c r="FA4" s="1" t="s">
        <v>160</v>
      </c>
      <c r="FB4" s="1">
        <v>1</v>
      </c>
      <c r="FC4" s="1" t="s">
        <v>190</v>
      </c>
      <c r="FD4" s="1">
        <v>1</v>
      </c>
      <c r="FE4" s="1" t="s">
        <v>164</v>
      </c>
      <c r="FF4" s="8">
        <f>SUM(A4:FE4)</f>
        <v>64</v>
      </c>
      <c r="FG4" s="9">
        <f>64/80</f>
        <v>0.8</v>
      </c>
      <c r="FK4" s="10"/>
      <c r="FQ4" s="11"/>
    </row>
    <row r="5" spans="1:173" ht="56.25">
      <c r="A5" s="1" t="s">
        <v>2</v>
      </c>
      <c r="B5" s="1">
        <v>0</v>
      </c>
      <c r="C5" s="1" t="s">
        <v>432</v>
      </c>
      <c r="D5" s="1">
        <v>0</v>
      </c>
      <c r="E5" s="1" t="s">
        <v>181</v>
      </c>
      <c r="F5" s="1">
        <v>0</v>
      </c>
      <c r="G5" s="1" t="s">
        <v>501</v>
      </c>
      <c r="H5" s="7">
        <v>1</v>
      </c>
      <c r="I5" s="1" t="s">
        <v>92</v>
      </c>
      <c r="J5" s="1">
        <v>0</v>
      </c>
      <c r="K5" s="1" t="s">
        <v>95</v>
      </c>
      <c r="L5" s="7">
        <v>0</v>
      </c>
      <c r="M5" s="6" t="s">
        <v>102</v>
      </c>
      <c r="N5" s="1">
        <v>0</v>
      </c>
      <c r="O5" s="1" t="s">
        <v>460</v>
      </c>
      <c r="P5" s="1">
        <v>0</v>
      </c>
      <c r="Q5" s="1" t="s">
        <v>461</v>
      </c>
      <c r="R5" s="1">
        <v>0</v>
      </c>
      <c r="S5" s="1" t="s">
        <v>233</v>
      </c>
      <c r="T5" s="7">
        <v>0</v>
      </c>
      <c r="U5" s="1" t="s">
        <v>238</v>
      </c>
      <c r="V5" s="1">
        <v>0</v>
      </c>
      <c r="W5" s="1" t="s">
        <v>474</v>
      </c>
      <c r="X5" s="1">
        <v>0</v>
      </c>
      <c r="Y5" s="1" t="s">
        <v>245</v>
      </c>
      <c r="Z5" s="1">
        <v>0</v>
      </c>
      <c r="AA5" s="1" t="s">
        <v>251</v>
      </c>
      <c r="AB5" s="1">
        <v>0</v>
      </c>
      <c r="AC5" s="1" t="s">
        <v>254</v>
      </c>
      <c r="AD5" s="1">
        <v>0</v>
      </c>
      <c r="AE5" s="1" t="s">
        <v>257</v>
      </c>
      <c r="AF5" s="1">
        <v>1</v>
      </c>
      <c r="AG5" s="1" t="s">
        <v>261</v>
      </c>
      <c r="AH5" s="1">
        <v>0</v>
      </c>
      <c r="AI5" s="1" t="s">
        <v>428</v>
      </c>
      <c r="AJ5" s="1">
        <v>0</v>
      </c>
      <c r="AK5" s="1" t="s">
        <v>430</v>
      </c>
      <c r="AL5" s="1">
        <v>0</v>
      </c>
      <c r="AM5" s="1" t="s">
        <v>281</v>
      </c>
      <c r="AN5" s="1">
        <v>0</v>
      </c>
      <c r="AO5" s="1" t="s">
        <v>440</v>
      </c>
      <c r="AP5" s="1">
        <v>0</v>
      </c>
      <c r="AQ5" s="1" t="s">
        <v>115</v>
      </c>
      <c r="AR5" s="1">
        <v>0</v>
      </c>
      <c r="AS5" s="1" t="s">
        <v>266</v>
      </c>
      <c r="AT5" s="1">
        <v>0</v>
      </c>
      <c r="AU5" s="1" t="s">
        <v>268</v>
      </c>
      <c r="AV5" s="1">
        <v>0</v>
      </c>
      <c r="AW5" s="1" t="s">
        <v>270</v>
      </c>
      <c r="AX5" s="1">
        <v>0</v>
      </c>
      <c r="AY5" s="1" t="s">
        <v>277</v>
      </c>
      <c r="AZ5" s="6">
        <v>0</v>
      </c>
      <c r="BA5" s="1" t="s">
        <v>318</v>
      </c>
      <c r="BB5" s="6">
        <v>0</v>
      </c>
      <c r="BC5" s="1" t="s">
        <v>326</v>
      </c>
      <c r="BD5" s="1">
        <v>0</v>
      </c>
      <c r="BE5" s="1" t="s">
        <v>434</v>
      </c>
      <c r="BF5" s="1">
        <v>0</v>
      </c>
      <c r="BG5" s="1" t="s">
        <v>484</v>
      </c>
      <c r="BH5" s="6">
        <v>1</v>
      </c>
      <c r="BI5" s="1" t="s">
        <v>329</v>
      </c>
      <c r="BJ5" s="6">
        <v>0</v>
      </c>
      <c r="BK5" s="1" t="s">
        <v>337</v>
      </c>
      <c r="BL5" s="6">
        <v>0</v>
      </c>
      <c r="BM5" s="1" t="s">
        <v>347</v>
      </c>
      <c r="BN5" s="6">
        <v>0</v>
      </c>
      <c r="BO5" s="1" t="s">
        <v>356</v>
      </c>
      <c r="BP5" s="1">
        <v>0</v>
      </c>
      <c r="BQ5" s="1" t="s">
        <v>359</v>
      </c>
      <c r="BR5" s="1">
        <v>0</v>
      </c>
      <c r="BS5" s="1" t="s">
        <v>365</v>
      </c>
      <c r="BT5" s="1">
        <v>0</v>
      </c>
      <c r="BU5" s="1" t="s">
        <v>369</v>
      </c>
      <c r="BV5" s="1">
        <v>0</v>
      </c>
      <c r="BW5" s="1" t="s">
        <v>372</v>
      </c>
      <c r="BX5" s="1">
        <v>1</v>
      </c>
      <c r="BY5" s="1" t="s">
        <v>377</v>
      </c>
      <c r="BZ5" s="1">
        <v>0</v>
      </c>
      <c r="CA5" s="1" t="s">
        <v>379</v>
      </c>
      <c r="CB5" s="1">
        <v>0</v>
      </c>
      <c r="CC5" s="1" t="s">
        <v>475</v>
      </c>
      <c r="CD5" s="1">
        <v>0</v>
      </c>
      <c r="CE5" s="1" t="s">
        <v>383</v>
      </c>
      <c r="CF5" s="1">
        <v>0</v>
      </c>
      <c r="CG5" s="1" t="s">
        <v>478</v>
      </c>
      <c r="CH5" s="1">
        <v>0</v>
      </c>
      <c r="CI5" s="1" t="s">
        <v>482</v>
      </c>
      <c r="CJ5" s="1">
        <v>0</v>
      </c>
      <c r="CK5" s="1" t="s">
        <v>385</v>
      </c>
      <c r="CL5" s="1">
        <v>0</v>
      </c>
      <c r="CM5" s="1" t="s">
        <v>507</v>
      </c>
      <c r="CN5" s="1">
        <v>0</v>
      </c>
      <c r="CO5" s="1" t="s">
        <v>387</v>
      </c>
      <c r="CP5" s="1">
        <v>0</v>
      </c>
      <c r="CQ5" s="1" t="s">
        <v>392</v>
      </c>
      <c r="CR5" s="1">
        <v>0</v>
      </c>
      <c r="CS5" s="1" t="s">
        <v>397</v>
      </c>
      <c r="CT5" s="1">
        <v>0</v>
      </c>
      <c r="CU5" s="1" t="s">
        <v>400</v>
      </c>
      <c r="CV5" s="1">
        <v>0</v>
      </c>
      <c r="CW5" s="1" t="s">
        <v>405</v>
      </c>
      <c r="CX5" s="1">
        <v>0</v>
      </c>
      <c r="CY5" s="1" t="s">
        <v>342</v>
      </c>
      <c r="CZ5" s="1">
        <v>0</v>
      </c>
      <c r="DA5" s="1" t="s">
        <v>231</v>
      </c>
      <c r="DB5" s="7">
        <v>0</v>
      </c>
      <c r="DC5" s="1" t="s">
        <v>118</v>
      </c>
      <c r="DD5" s="1">
        <v>1</v>
      </c>
      <c r="DE5" s="1" t="s">
        <v>208</v>
      </c>
      <c r="DF5" s="1">
        <v>0</v>
      </c>
      <c r="DG5" s="1" t="s">
        <v>450</v>
      </c>
      <c r="DH5" s="1">
        <v>0</v>
      </c>
      <c r="DI5" s="1" t="s">
        <v>444</v>
      </c>
      <c r="DJ5" s="1">
        <v>0</v>
      </c>
      <c r="DK5" s="12" t="s">
        <v>96</v>
      </c>
      <c r="DL5" s="7">
        <v>0</v>
      </c>
      <c r="DM5" s="1" t="s">
        <v>148</v>
      </c>
      <c r="DN5" s="1">
        <v>0</v>
      </c>
      <c r="DO5" s="1" t="s">
        <v>604</v>
      </c>
      <c r="DP5" s="1">
        <v>0</v>
      </c>
      <c r="DQ5" s="1" t="s">
        <v>172</v>
      </c>
      <c r="DR5" s="1">
        <v>0</v>
      </c>
      <c r="DS5" s="1" t="s">
        <v>176</v>
      </c>
      <c r="DT5" s="1">
        <v>0</v>
      </c>
      <c r="DU5" s="1" t="s">
        <v>180</v>
      </c>
      <c r="DV5" s="1">
        <v>0</v>
      </c>
      <c r="DW5" s="1" t="s">
        <v>416</v>
      </c>
      <c r="DX5" s="1">
        <v>0</v>
      </c>
      <c r="DY5" s="1" t="s">
        <v>418</v>
      </c>
      <c r="DZ5" s="1">
        <v>0</v>
      </c>
      <c r="EA5" s="1" t="s">
        <v>422</v>
      </c>
      <c r="EB5" s="1">
        <v>0</v>
      </c>
      <c r="EC5" s="1" t="s">
        <v>462</v>
      </c>
      <c r="ED5" s="1">
        <v>0</v>
      </c>
      <c r="EE5" s="1" t="s">
        <v>436</v>
      </c>
      <c r="EF5" s="1">
        <v>0</v>
      </c>
      <c r="EG5" s="1" t="s">
        <v>425</v>
      </c>
      <c r="EH5" s="7">
        <v>0</v>
      </c>
      <c r="EI5" s="1" t="s">
        <v>132</v>
      </c>
      <c r="EJ5" s="1">
        <v>0</v>
      </c>
      <c r="EK5" s="1" t="s">
        <v>465</v>
      </c>
      <c r="EL5" s="1">
        <v>0</v>
      </c>
      <c r="EM5" s="1" t="s">
        <v>463</v>
      </c>
      <c r="EN5" s="1">
        <v>0</v>
      </c>
      <c r="EO5" s="1" t="s">
        <v>199</v>
      </c>
      <c r="EP5" s="7">
        <v>0</v>
      </c>
      <c r="EQ5" s="1" t="s">
        <v>141</v>
      </c>
      <c r="ER5" s="7">
        <v>0</v>
      </c>
      <c r="ES5" s="1" t="s">
        <v>128</v>
      </c>
      <c r="ET5" s="1">
        <v>0</v>
      </c>
      <c r="EU5" s="1" t="s">
        <v>156</v>
      </c>
      <c r="EV5" s="7">
        <v>0</v>
      </c>
      <c r="EW5" s="1" t="s">
        <v>153</v>
      </c>
      <c r="EX5" s="7">
        <v>0</v>
      </c>
      <c r="EY5" s="1" t="s">
        <v>123</v>
      </c>
      <c r="EZ5" s="1">
        <v>0</v>
      </c>
      <c r="FA5" s="1" t="s">
        <v>197</v>
      </c>
      <c r="FB5" s="1">
        <v>0</v>
      </c>
      <c r="FC5" s="1" t="s">
        <v>229</v>
      </c>
      <c r="FD5" s="1">
        <v>0</v>
      </c>
      <c r="FE5" s="1" t="s">
        <v>165</v>
      </c>
      <c r="FF5" s="8">
        <f>SUM(A5:FE5)</f>
        <v>5</v>
      </c>
      <c r="FG5" s="9">
        <f>5/80</f>
        <v>0.0625</v>
      </c>
      <c r="FQ5" s="13"/>
    </row>
    <row r="6" spans="1:245" s="4" customFormat="1" ht="12.75" customHeight="1">
      <c r="A6" s="1" t="s">
        <v>3</v>
      </c>
      <c r="B6" s="21" t="s">
        <v>107</v>
      </c>
      <c r="C6" s="22"/>
      <c r="D6" s="24" t="s">
        <v>114</v>
      </c>
      <c r="E6" s="24"/>
      <c r="F6" s="24" t="s">
        <v>114</v>
      </c>
      <c r="G6" s="24"/>
      <c r="H6" s="25" t="s">
        <v>107</v>
      </c>
      <c r="I6" s="25"/>
      <c r="J6" s="24" t="s">
        <v>107</v>
      </c>
      <c r="K6" s="24"/>
      <c r="L6" s="25" t="s">
        <v>107</v>
      </c>
      <c r="M6" s="25"/>
      <c r="N6" s="24" t="s">
        <v>114</v>
      </c>
      <c r="O6" s="24"/>
      <c r="P6" s="24" t="s">
        <v>114</v>
      </c>
      <c r="Q6" s="24"/>
      <c r="R6" s="24" t="s">
        <v>107</v>
      </c>
      <c r="S6" s="24"/>
      <c r="T6" s="25" t="s">
        <v>114</v>
      </c>
      <c r="U6" s="25"/>
      <c r="V6" s="24" t="s">
        <v>107</v>
      </c>
      <c r="W6" s="24"/>
      <c r="X6" s="24" t="s">
        <v>114</v>
      </c>
      <c r="Y6" s="24"/>
      <c r="Z6" s="24" t="s">
        <v>114</v>
      </c>
      <c r="AA6" s="24"/>
      <c r="AB6" s="24" t="s">
        <v>114</v>
      </c>
      <c r="AC6" s="24"/>
      <c r="AD6" s="24" t="s">
        <v>107</v>
      </c>
      <c r="AE6" s="24"/>
      <c r="AF6" s="24" t="s">
        <v>107</v>
      </c>
      <c r="AG6" s="24"/>
      <c r="AH6" s="24" t="s">
        <v>107</v>
      </c>
      <c r="AI6" s="24"/>
      <c r="AJ6" s="24" t="s">
        <v>114</v>
      </c>
      <c r="AK6" s="24"/>
      <c r="AL6" s="24" t="s">
        <v>107</v>
      </c>
      <c r="AM6" s="24"/>
      <c r="AN6" s="24" t="s">
        <v>114</v>
      </c>
      <c r="AO6" s="24"/>
      <c r="AP6" s="24" t="s">
        <v>107</v>
      </c>
      <c r="AQ6" s="24"/>
      <c r="AR6" s="24" t="s">
        <v>107</v>
      </c>
      <c r="AS6" s="24"/>
      <c r="AT6" s="24" t="s">
        <v>107</v>
      </c>
      <c r="AU6" s="24"/>
      <c r="AV6" s="24" t="s">
        <v>107</v>
      </c>
      <c r="AW6" s="24"/>
      <c r="AX6" s="24" t="s">
        <v>114</v>
      </c>
      <c r="AY6" s="24"/>
      <c r="AZ6" s="24" t="s">
        <v>107</v>
      </c>
      <c r="BA6" s="24"/>
      <c r="BB6" s="24" t="s">
        <v>107</v>
      </c>
      <c r="BC6" s="24"/>
      <c r="BD6" s="24" t="s">
        <v>114</v>
      </c>
      <c r="BE6" s="24"/>
      <c r="BF6" s="24" t="s">
        <v>107</v>
      </c>
      <c r="BG6" s="24"/>
      <c r="BH6" s="24" t="s">
        <v>107</v>
      </c>
      <c r="BI6" s="24"/>
      <c r="BJ6" s="24" t="s">
        <v>114</v>
      </c>
      <c r="BK6" s="24"/>
      <c r="BL6" s="24" t="s">
        <v>107</v>
      </c>
      <c r="BM6" s="24"/>
      <c r="BN6" s="24" t="s">
        <v>107</v>
      </c>
      <c r="BO6" s="24"/>
      <c r="BP6" s="24" t="s">
        <v>107</v>
      </c>
      <c r="BQ6" s="24"/>
      <c r="BR6" s="24" t="s">
        <v>107</v>
      </c>
      <c r="BS6" s="24"/>
      <c r="BT6" s="24" t="s">
        <v>114</v>
      </c>
      <c r="BU6" s="24"/>
      <c r="BV6" s="24" t="s">
        <v>114</v>
      </c>
      <c r="BW6" s="24"/>
      <c r="BX6" s="24" t="s">
        <v>107</v>
      </c>
      <c r="BY6" s="24"/>
      <c r="BZ6" s="24" t="s">
        <v>107</v>
      </c>
      <c r="CA6" s="24"/>
      <c r="CB6" s="24" t="s">
        <v>114</v>
      </c>
      <c r="CC6" s="24"/>
      <c r="CD6" s="24" t="s">
        <v>114</v>
      </c>
      <c r="CE6" s="24"/>
      <c r="CF6" s="24" t="s">
        <v>114</v>
      </c>
      <c r="CG6" s="24"/>
      <c r="CH6" s="24" t="s">
        <v>114</v>
      </c>
      <c r="CI6" s="24"/>
      <c r="CJ6" s="24" t="s">
        <v>114</v>
      </c>
      <c r="CK6" s="24"/>
      <c r="CL6" s="24" t="s">
        <v>114</v>
      </c>
      <c r="CM6" s="24"/>
      <c r="CN6" s="24">
        <v>10</v>
      </c>
      <c r="CO6" s="24"/>
      <c r="CP6" s="24" t="s">
        <v>114</v>
      </c>
      <c r="CQ6" s="24"/>
      <c r="CR6" s="24" t="s">
        <v>114</v>
      </c>
      <c r="CS6" s="24"/>
      <c r="CT6" s="24" t="s">
        <v>114</v>
      </c>
      <c r="CU6" s="24"/>
      <c r="CV6" s="24" t="s">
        <v>107</v>
      </c>
      <c r="CW6" s="24"/>
      <c r="CX6" s="24" t="s">
        <v>107</v>
      </c>
      <c r="CY6" s="24"/>
      <c r="CZ6" s="24" t="s">
        <v>114</v>
      </c>
      <c r="DA6" s="24"/>
      <c r="DB6" s="25" t="s">
        <v>107</v>
      </c>
      <c r="DC6" s="25"/>
      <c r="DD6" s="24" t="s">
        <v>114</v>
      </c>
      <c r="DE6" s="24"/>
      <c r="DF6" s="24" t="s">
        <v>114</v>
      </c>
      <c r="DG6" s="24"/>
      <c r="DH6" s="24" t="s">
        <v>114</v>
      </c>
      <c r="DI6" s="24"/>
      <c r="DJ6" s="28" t="s">
        <v>114</v>
      </c>
      <c r="DK6" s="24"/>
      <c r="DL6" s="25" t="s">
        <v>114</v>
      </c>
      <c r="DM6" s="25"/>
      <c r="DN6" s="24" t="s">
        <v>107</v>
      </c>
      <c r="DO6" s="24"/>
      <c r="DP6" s="24" t="s">
        <v>107</v>
      </c>
      <c r="DQ6" s="24"/>
      <c r="DR6" s="24" t="s">
        <v>114</v>
      </c>
      <c r="DS6" s="24"/>
      <c r="DT6" s="24" t="s">
        <v>114</v>
      </c>
      <c r="DU6" s="24"/>
      <c r="DV6" s="24" t="s">
        <v>107</v>
      </c>
      <c r="DW6" s="24"/>
      <c r="DX6" s="24" t="s">
        <v>107</v>
      </c>
      <c r="DY6" s="24"/>
      <c r="DZ6" s="24" t="s">
        <v>107</v>
      </c>
      <c r="EA6" s="24"/>
      <c r="EB6" s="24" t="s">
        <v>114</v>
      </c>
      <c r="EC6" s="24"/>
      <c r="ED6" s="24" t="s">
        <v>114</v>
      </c>
      <c r="EE6" s="24"/>
      <c r="EF6" s="24" t="s">
        <v>114</v>
      </c>
      <c r="EG6" s="24"/>
      <c r="EH6" s="25" t="s">
        <v>107</v>
      </c>
      <c r="EI6" s="25"/>
      <c r="EJ6" s="24" t="s">
        <v>107</v>
      </c>
      <c r="EK6" s="24"/>
      <c r="EL6" s="24" t="s">
        <v>114</v>
      </c>
      <c r="EM6" s="24"/>
      <c r="EN6" s="24" t="s">
        <v>114</v>
      </c>
      <c r="EO6" s="24"/>
      <c r="EP6" s="25" t="s">
        <v>114</v>
      </c>
      <c r="EQ6" s="25"/>
      <c r="ER6" s="25" t="s">
        <v>114</v>
      </c>
      <c r="ES6" s="25"/>
      <c r="ET6" s="24" t="s">
        <v>114</v>
      </c>
      <c r="EU6" s="24"/>
      <c r="EV6" s="25" t="s">
        <v>154</v>
      </c>
      <c r="EW6" s="25"/>
      <c r="EX6" s="25" t="s">
        <v>124</v>
      </c>
      <c r="EY6" s="25"/>
      <c r="EZ6" s="24" t="s">
        <v>114</v>
      </c>
      <c r="FA6" s="24"/>
      <c r="FB6" s="24" t="s">
        <v>107</v>
      </c>
      <c r="FC6" s="24"/>
      <c r="FD6" s="24" t="s">
        <v>107</v>
      </c>
      <c r="FE6" s="23"/>
      <c r="FF6" s="8"/>
      <c r="FG6" s="5"/>
      <c r="IH6" s="6"/>
      <c r="II6" s="6"/>
      <c r="IJ6" s="6"/>
      <c r="IK6" s="6"/>
    </row>
    <row r="7" spans="1:173" ht="12.75" customHeight="1">
      <c r="A7" s="1" t="s">
        <v>288</v>
      </c>
      <c r="B7" s="1">
        <v>0</v>
      </c>
      <c r="C7" s="14"/>
      <c r="D7" s="1">
        <v>0</v>
      </c>
      <c r="E7" s="1" t="s">
        <v>536</v>
      </c>
      <c r="F7" s="1">
        <v>0</v>
      </c>
      <c r="G7" s="1" t="s">
        <v>537</v>
      </c>
      <c r="H7" s="7">
        <v>1</v>
      </c>
      <c r="J7" s="1">
        <v>1</v>
      </c>
      <c r="L7" s="7">
        <v>0</v>
      </c>
      <c r="N7" s="1">
        <v>1</v>
      </c>
      <c r="P7" s="1">
        <v>1</v>
      </c>
      <c r="R7" s="1">
        <v>1</v>
      </c>
      <c r="T7" s="7">
        <v>0</v>
      </c>
      <c r="V7" s="1">
        <v>0</v>
      </c>
      <c r="X7" s="1">
        <v>0</v>
      </c>
      <c r="Z7" s="1">
        <v>0</v>
      </c>
      <c r="AB7" s="1">
        <v>0</v>
      </c>
      <c r="AD7" s="1">
        <v>0</v>
      </c>
      <c r="AF7" s="1">
        <v>1</v>
      </c>
      <c r="AH7" s="1">
        <v>1</v>
      </c>
      <c r="AJ7" s="1">
        <v>0</v>
      </c>
      <c r="AL7" s="1">
        <v>0</v>
      </c>
      <c r="AN7" s="1">
        <v>0</v>
      </c>
      <c r="AP7" s="1">
        <v>1</v>
      </c>
      <c r="AR7" s="1">
        <v>1</v>
      </c>
      <c r="AS7" s="1" t="s">
        <v>267</v>
      </c>
      <c r="AT7" s="1">
        <v>1</v>
      </c>
      <c r="AV7" s="1">
        <v>1</v>
      </c>
      <c r="AX7" s="1">
        <v>0</v>
      </c>
      <c r="AZ7" s="1">
        <v>0</v>
      </c>
      <c r="BB7" s="1">
        <v>0</v>
      </c>
      <c r="BD7" s="1">
        <v>1</v>
      </c>
      <c r="BF7" s="1">
        <v>1</v>
      </c>
      <c r="BH7" s="1">
        <v>1</v>
      </c>
      <c r="BJ7" s="1">
        <v>1</v>
      </c>
      <c r="BL7" s="1">
        <v>0</v>
      </c>
      <c r="BN7" s="1">
        <v>0</v>
      </c>
      <c r="BP7" s="1">
        <v>0</v>
      </c>
      <c r="BR7" s="1">
        <v>0</v>
      </c>
      <c r="BT7" s="1">
        <v>1</v>
      </c>
      <c r="BV7" s="1">
        <v>1</v>
      </c>
      <c r="BX7" s="1">
        <v>0</v>
      </c>
      <c r="BZ7" s="1">
        <v>1</v>
      </c>
      <c r="CB7" s="1">
        <v>1</v>
      </c>
      <c r="CD7" s="1">
        <v>0</v>
      </c>
      <c r="CF7" s="1">
        <v>0</v>
      </c>
      <c r="CH7" s="1">
        <v>1</v>
      </c>
      <c r="CJ7" s="1">
        <v>0</v>
      </c>
      <c r="CL7" s="1">
        <v>0</v>
      </c>
      <c r="CN7" s="1">
        <v>1</v>
      </c>
      <c r="CP7" s="1">
        <v>0</v>
      </c>
      <c r="CR7" s="1">
        <v>0</v>
      </c>
      <c r="CT7" s="1">
        <v>0</v>
      </c>
      <c r="CV7" s="1">
        <v>1</v>
      </c>
      <c r="CX7" s="1">
        <v>0</v>
      </c>
      <c r="CZ7" s="1">
        <v>0</v>
      </c>
      <c r="DB7" s="7">
        <v>0</v>
      </c>
      <c r="DD7" s="1">
        <v>0</v>
      </c>
      <c r="DF7" s="1">
        <v>0</v>
      </c>
      <c r="DH7" s="1">
        <v>1</v>
      </c>
      <c r="DJ7" s="1">
        <v>0</v>
      </c>
      <c r="DL7" s="7">
        <v>0</v>
      </c>
      <c r="DN7" s="1">
        <v>1</v>
      </c>
      <c r="DP7" s="1">
        <v>1</v>
      </c>
      <c r="DR7" s="1">
        <v>0</v>
      </c>
      <c r="DT7" s="1">
        <v>0</v>
      </c>
      <c r="DU7" s="1" t="s">
        <v>227</v>
      </c>
      <c r="DV7" s="1">
        <v>1</v>
      </c>
      <c r="DX7" s="1">
        <v>1</v>
      </c>
      <c r="DZ7" s="1">
        <v>1</v>
      </c>
      <c r="EB7" s="1">
        <v>1</v>
      </c>
      <c r="ED7" s="1">
        <v>1</v>
      </c>
      <c r="EE7" s="14"/>
      <c r="EF7" s="1">
        <v>1</v>
      </c>
      <c r="EH7" s="7">
        <v>1</v>
      </c>
      <c r="EJ7" s="1">
        <v>0</v>
      </c>
      <c r="EL7" s="1">
        <v>0</v>
      </c>
      <c r="EN7" s="1">
        <v>0</v>
      </c>
      <c r="EP7" s="7">
        <v>0</v>
      </c>
      <c r="ER7" s="7">
        <v>1</v>
      </c>
      <c r="ET7" s="1">
        <v>0</v>
      </c>
      <c r="EV7" s="7">
        <v>0</v>
      </c>
      <c r="EX7" s="7">
        <v>0</v>
      </c>
      <c r="EZ7" s="1">
        <v>0</v>
      </c>
      <c r="FB7" s="1">
        <v>0</v>
      </c>
      <c r="FD7" s="1">
        <v>0</v>
      </c>
      <c r="FF7" s="8">
        <f>SUM(A7:FE7)</f>
        <v>33</v>
      </c>
      <c r="FG7" s="9">
        <f>33/80</f>
        <v>0.4125</v>
      </c>
      <c r="FQ7" s="13"/>
    </row>
    <row r="8" spans="1:173" ht="12.75" customHeight="1">
      <c r="A8" s="1" t="s">
        <v>70</v>
      </c>
      <c r="B8" s="1">
        <v>1</v>
      </c>
      <c r="D8" s="1">
        <v>1</v>
      </c>
      <c r="F8" s="1">
        <v>1</v>
      </c>
      <c r="H8" s="7">
        <v>1</v>
      </c>
      <c r="J8" s="1">
        <v>1</v>
      </c>
      <c r="L8" s="7">
        <v>1</v>
      </c>
      <c r="N8" s="1">
        <v>1</v>
      </c>
      <c r="P8" s="1">
        <v>1</v>
      </c>
      <c r="R8" s="1">
        <v>1</v>
      </c>
      <c r="T8" s="7">
        <v>1</v>
      </c>
      <c r="V8" s="1">
        <v>1</v>
      </c>
      <c r="X8" s="1">
        <v>1</v>
      </c>
      <c r="Z8" s="1">
        <v>1</v>
      </c>
      <c r="AB8" s="1">
        <v>1</v>
      </c>
      <c r="AD8" s="1">
        <v>1</v>
      </c>
      <c r="AF8" s="1">
        <v>1</v>
      </c>
      <c r="AH8" s="1">
        <v>1</v>
      </c>
      <c r="AJ8" s="1">
        <v>1</v>
      </c>
      <c r="AL8" s="1">
        <v>1</v>
      </c>
      <c r="AN8" s="1">
        <v>1</v>
      </c>
      <c r="AP8" s="1">
        <v>1</v>
      </c>
      <c r="AR8" s="1">
        <v>1</v>
      </c>
      <c r="AT8" s="1">
        <v>1</v>
      </c>
      <c r="AV8" s="1">
        <v>1</v>
      </c>
      <c r="AX8" s="1">
        <v>1</v>
      </c>
      <c r="AZ8" s="1">
        <v>1</v>
      </c>
      <c r="BB8" s="1">
        <v>1</v>
      </c>
      <c r="BD8" s="1">
        <v>1</v>
      </c>
      <c r="BF8" s="1">
        <v>1</v>
      </c>
      <c r="BH8" s="1">
        <v>1</v>
      </c>
      <c r="BJ8" s="1">
        <v>1</v>
      </c>
      <c r="BL8" s="1">
        <v>1</v>
      </c>
      <c r="BN8" s="1">
        <v>1</v>
      </c>
      <c r="BP8" s="1">
        <v>1</v>
      </c>
      <c r="BR8" s="1">
        <v>1</v>
      </c>
      <c r="BT8" s="1">
        <v>1</v>
      </c>
      <c r="BV8" s="1">
        <v>1</v>
      </c>
      <c r="BX8" s="1">
        <v>1</v>
      </c>
      <c r="BZ8" s="1">
        <v>1</v>
      </c>
      <c r="CB8" s="1">
        <v>1</v>
      </c>
      <c r="CD8" s="1">
        <v>1</v>
      </c>
      <c r="CF8" s="1">
        <v>1</v>
      </c>
      <c r="CH8" s="1">
        <v>1</v>
      </c>
      <c r="CJ8" s="1">
        <v>1</v>
      </c>
      <c r="CL8" s="1">
        <v>1</v>
      </c>
      <c r="CN8" s="1">
        <v>1</v>
      </c>
      <c r="CP8" s="1">
        <v>1</v>
      </c>
      <c r="CR8" s="1">
        <v>1</v>
      </c>
      <c r="CT8" s="1">
        <v>1</v>
      </c>
      <c r="CV8" s="1">
        <v>1</v>
      </c>
      <c r="CX8" s="1">
        <v>1</v>
      </c>
      <c r="CZ8" s="1">
        <v>1</v>
      </c>
      <c r="DB8" s="7">
        <v>1</v>
      </c>
      <c r="DD8" s="1">
        <v>1</v>
      </c>
      <c r="DF8" s="1">
        <v>1</v>
      </c>
      <c r="DH8" s="1">
        <v>1</v>
      </c>
      <c r="DJ8" s="1">
        <v>1</v>
      </c>
      <c r="DL8" s="7">
        <v>1</v>
      </c>
      <c r="DN8" s="1">
        <v>1</v>
      </c>
      <c r="DP8" s="1">
        <v>1</v>
      </c>
      <c r="DR8" s="1">
        <v>1</v>
      </c>
      <c r="DT8" s="1">
        <v>1</v>
      </c>
      <c r="DV8" s="1">
        <v>1</v>
      </c>
      <c r="DX8" s="1">
        <v>1</v>
      </c>
      <c r="DZ8" s="1">
        <v>1</v>
      </c>
      <c r="EB8" s="1">
        <v>1</v>
      </c>
      <c r="ED8" s="1">
        <v>1</v>
      </c>
      <c r="EF8" s="1">
        <v>1</v>
      </c>
      <c r="EH8" s="7">
        <v>1</v>
      </c>
      <c r="EJ8" s="1">
        <v>1</v>
      </c>
      <c r="EL8" s="1">
        <v>1</v>
      </c>
      <c r="EN8" s="1">
        <v>0</v>
      </c>
      <c r="EP8" s="7">
        <v>1</v>
      </c>
      <c r="ER8" s="7">
        <v>1</v>
      </c>
      <c r="ET8" s="1">
        <v>1</v>
      </c>
      <c r="EV8" s="7">
        <v>1</v>
      </c>
      <c r="EX8" s="7">
        <v>1</v>
      </c>
      <c r="EZ8" s="1">
        <v>1</v>
      </c>
      <c r="FB8" s="1">
        <v>1</v>
      </c>
      <c r="FD8" s="1">
        <v>1</v>
      </c>
      <c r="FF8" s="8">
        <f>SUM(A8:FE8)</f>
        <v>79</v>
      </c>
      <c r="FG8" s="9">
        <f>79/80</f>
        <v>0.9875</v>
      </c>
      <c r="FQ8" s="11"/>
    </row>
    <row r="9" spans="1:173" ht="78.75">
      <c r="A9" s="1" t="s">
        <v>5</v>
      </c>
      <c r="B9" s="1">
        <v>1</v>
      </c>
      <c r="D9" s="1">
        <v>1</v>
      </c>
      <c r="F9" s="1">
        <v>1</v>
      </c>
      <c r="H9" s="7">
        <v>1</v>
      </c>
      <c r="I9" s="1"/>
      <c r="J9" s="1">
        <v>1</v>
      </c>
      <c r="L9" s="7">
        <v>1</v>
      </c>
      <c r="N9" s="1">
        <v>1</v>
      </c>
      <c r="P9" s="1">
        <v>1</v>
      </c>
      <c r="R9" s="1">
        <v>1</v>
      </c>
      <c r="T9" s="7">
        <v>1</v>
      </c>
      <c r="V9" s="1">
        <v>1</v>
      </c>
      <c r="X9" s="1">
        <v>1</v>
      </c>
      <c r="Z9" s="1">
        <v>1</v>
      </c>
      <c r="AB9" s="1">
        <v>1</v>
      </c>
      <c r="AD9" s="1">
        <v>1</v>
      </c>
      <c r="AF9" s="1">
        <v>1</v>
      </c>
      <c r="AH9" s="1">
        <v>1</v>
      </c>
      <c r="AJ9" s="1">
        <v>1</v>
      </c>
      <c r="AL9" s="1">
        <v>1</v>
      </c>
      <c r="AN9" s="1">
        <v>1</v>
      </c>
      <c r="AP9" s="1">
        <v>1</v>
      </c>
      <c r="AR9" s="1">
        <v>1</v>
      </c>
      <c r="AT9" s="1">
        <v>1</v>
      </c>
      <c r="AV9" s="1">
        <v>1</v>
      </c>
      <c r="AX9" s="1">
        <v>1</v>
      </c>
      <c r="AZ9" s="1">
        <v>1</v>
      </c>
      <c r="BB9" s="1">
        <v>1</v>
      </c>
      <c r="BD9" s="1">
        <v>1</v>
      </c>
      <c r="BF9" s="1">
        <v>1</v>
      </c>
      <c r="BH9" s="1">
        <v>1</v>
      </c>
      <c r="BJ9" s="1">
        <v>1</v>
      </c>
      <c r="BL9" s="1">
        <v>1</v>
      </c>
      <c r="BN9" s="1">
        <v>1</v>
      </c>
      <c r="BP9" s="1">
        <v>1</v>
      </c>
      <c r="BR9" s="1">
        <v>1</v>
      </c>
      <c r="BT9" s="1">
        <v>1</v>
      </c>
      <c r="BV9" s="1">
        <v>1</v>
      </c>
      <c r="BX9" s="1">
        <v>1</v>
      </c>
      <c r="BZ9" s="1">
        <v>1</v>
      </c>
      <c r="CB9" s="1">
        <v>1</v>
      </c>
      <c r="CD9" s="1">
        <v>1</v>
      </c>
      <c r="CF9" s="1">
        <v>1</v>
      </c>
      <c r="CH9" s="1">
        <v>1</v>
      </c>
      <c r="CJ9" s="1">
        <v>1</v>
      </c>
      <c r="CL9" s="1">
        <v>1</v>
      </c>
      <c r="CN9" s="1">
        <v>1</v>
      </c>
      <c r="CP9" s="1">
        <v>1</v>
      </c>
      <c r="CR9" s="1">
        <v>1</v>
      </c>
      <c r="CT9" s="1">
        <v>1</v>
      </c>
      <c r="CV9" s="1">
        <v>1</v>
      </c>
      <c r="CX9" s="1">
        <v>1</v>
      </c>
      <c r="CZ9" s="1">
        <v>1</v>
      </c>
      <c r="DA9" s="1" t="s">
        <v>606</v>
      </c>
      <c r="DB9" s="7">
        <v>1</v>
      </c>
      <c r="DC9" s="1" t="s">
        <v>606</v>
      </c>
      <c r="DD9" s="1">
        <v>1</v>
      </c>
      <c r="DE9" s="1" t="s">
        <v>606</v>
      </c>
      <c r="DF9" s="1">
        <v>1</v>
      </c>
      <c r="DG9" s="1" t="s">
        <v>607</v>
      </c>
      <c r="DH9" s="1">
        <v>1</v>
      </c>
      <c r="DJ9" s="1">
        <v>1</v>
      </c>
      <c r="DL9" s="7">
        <v>1</v>
      </c>
      <c r="DM9" s="1" t="s">
        <v>608</v>
      </c>
      <c r="DN9" s="1">
        <v>1</v>
      </c>
      <c r="DO9" s="1" t="s">
        <v>609</v>
      </c>
      <c r="DP9" s="1">
        <v>1</v>
      </c>
      <c r="DQ9" s="1" t="s">
        <v>609</v>
      </c>
      <c r="DR9" s="1">
        <v>1</v>
      </c>
      <c r="DS9" s="1" t="s">
        <v>609</v>
      </c>
      <c r="DT9" s="1">
        <v>0</v>
      </c>
      <c r="DV9" s="1">
        <v>1</v>
      </c>
      <c r="DX9" s="1">
        <v>1</v>
      </c>
      <c r="DZ9" s="1">
        <v>1</v>
      </c>
      <c r="EB9" s="1">
        <v>1</v>
      </c>
      <c r="ED9" s="1">
        <v>1</v>
      </c>
      <c r="EF9" s="1">
        <v>1</v>
      </c>
      <c r="EH9" s="7">
        <v>1</v>
      </c>
      <c r="EI9" s="1" t="s">
        <v>609</v>
      </c>
      <c r="EJ9" s="1">
        <v>1</v>
      </c>
      <c r="EK9" s="1" t="s">
        <v>610</v>
      </c>
      <c r="EL9" s="1">
        <v>1</v>
      </c>
      <c r="EM9" s="1" t="s">
        <v>610</v>
      </c>
      <c r="EN9" s="1">
        <v>1</v>
      </c>
      <c r="EP9" s="7">
        <v>1</v>
      </c>
      <c r="EQ9" s="1" t="s">
        <v>605</v>
      </c>
      <c r="ER9" s="7">
        <v>1</v>
      </c>
      <c r="ES9" s="1" t="s">
        <v>611</v>
      </c>
      <c r="ET9" s="1">
        <v>1</v>
      </c>
      <c r="EV9" s="7">
        <v>1</v>
      </c>
      <c r="EW9" s="1" t="s">
        <v>611</v>
      </c>
      <c r="EX9" s="7">
        <v>1</v>
      </c>
      <c r="EY9" s="1" t="s">
        <v>612</v>
      </c>
      <c r="EZ9" s="1">
        <v>1</v>
      </c>
      <c r="FA9" s="1" t="s">
        <v>611</v>
      </c>
      <c r="FB9" s="1">
        <v>1</v>
      </c>
      <c r="FC9" s="1" t="s">
        <v>611</v>
      </c>
      <c r="FD9" s="1">
        <v>1</v>
      </c>
      <c r="FF9" s="8">
        <f>SUM(A9:FE9)</f>
        <v>79</v>
      </c>
      <c r="FG9" s="11">
        <f>79/80</f>
        <v>0.9875</v>
      </c>
      <c r="FH9" s="11"/>
      <c r="FQ9" s="11"/>
    </row>
    <row r="10" spans="1:173" ht="11.25">
      <c r="A10" s="1" t="s">
        <v>6</v>
      </c>
      <c r="B10" s="1">
        <v>1</v>
      </c>
      <c r="D10" s="1">
        <v>1</v>
      </c>
      <c r="F10" s="1">
        <v>1</v>
      </c>
      <c r="H10" s="7">
        <v>1</v>
      </c>
      <c r="J10" s="1">
        <v>0</v>
      </c>
      <c r="L10" s="7">
        <v>1</v>
      </c>
      <c r="N10" s="1">
        <v>1</v>
      </c>
      <c r="P10" s="1">
        <v>1</v>
      </c>
      <c r="R10" s="1">
        <v>1</v>
      </c>
      <c r="T10" s="7">
        <v>1</v>
      </c>
      <c r="V10" s="1">
        <v>1</v>
      </c>
      <c r="X10" s="1">
        <v>1</v>
      </c>
      <c r="Z10" s="1">
        <v>1</v>
      </c>
      <c r="AB10" s="1">
        <v>1</v>
      </c>
      <c r="AD10" s="1">
        <v>1</v>
      </c>
      <c r="AF10" s="1">
        <v>1</v>
      </c>
      <c r="AH10" s="1">
        <v>0</v>
      </c>
      <c r="AJ10" s="1">
        <v>0</v>
      </c>
      <c r="AL10" s="1">
        <v>0</v>
      </c>
      <c r="AN10" s="1">
        <v>1</v>
      </c>
      <c r="AP10" s="1">
        <v>1</v>
      </c>
      <c r="AR10" s="1">
        <v>1</v>
      </c>
      <c r="AT10" s="1">
        <v>1</v>
      </c>
      <c r="AV10" s="1">
        <v>1</v>
      </c>
      <c r="AX10" s="1">
        <v>1</v>
      </c>
      <c r="AZ10" s="1">
        <v>1</v>
      </c>
      <c r="BB10" s="1">
        <v>1</v>
      </c>
      <c r="BD10" s="1">
        <v>1</v>
      </c>
      <c r="BF10" s="1">
        <v>1</v>
      </c>
      <c r="BH10" s="1">
        <v>1</v>
      </c>
      <c r="BJ10" s="1">
        <v>1</v>
      </c>
      <c r="BL10" s="1">
        <v>1</v>
      </c>
      <c r="BN10" s="1">
        <v>1</v>
      </c>
      <c r="BP10" s="1">
        <v>1</v>
      </c>
      <c r="BR10" s="1">
        <v>1</v>
      </c>
      <c r="BT10" s="1">
        <v>1</v>
      </c>
      <c r="BV10" s="1">
        <v>1</v>
      </c>
      <c r="BX10" s="1">
        <v>1</v>
      </c>
      <c r="BZ10" s="1">
        <v>1</v>
      </c>
      <c r="CB10" s="1">
        <v>1</v>
      </c>
      <c r="CD10" s="1">
        <v>1</v>
      </c>
      <c r="CF10" s="1">
        <v>1</v>
      </c>
      <c r="CH10" s="1">
        <v>1</v>
      </c>
      <c r="CJ10" s="1">
        <v>1</v>
      </c>
      <c r="CL10" s="1">
        <v>1</v>
      </c>
      <c r="CN10" s="1">
        <v>1</v>
      </c>
      <c r="CP10" s="1">
        <v>1</v>
      </c>
      <c r="CR10" s="1">
        <v>1</v>
      </c>
      <c r="CT10" s="1">
        <v>1</v>
      </c>
      <c r="CV10" s="1">
        <v>1</v>
      </c>
      <c r="CX10" s="1">
        <v>0</v>
      </c>
      <c r="CZ10" s="1">
        <v>0</v>
      </c>
      <c r="DB10" s="7">
        <v>1</v>
      </c>
      <c r="DD10" s="1">
        <v>0</v>
      </c>
      <c r="DF10" s="1">
        <v>1</v>
      </c>
      <c r="DH10" s="1">
        <v>1</v>
      </c>
      <c r="DJ10" s="1">
        <v>1</v>
      </c>
      <c r="DL10" s="7">
        <v>1</v>
      </c>
      <c r="DN10" s="1">
        <v>0</v>
      </c>
      <c r="DP10" s="1">
        <v>1</v>
      </c>
      <c r="DR10" s="1">
        <v>0</v>
      </c>
      <c r="DT10" s="1">
        <v>0</v>
      </c>
      <c r="DV10" s="1">
        <v>1</v>
      </c>
      <c r="DX10" s="1">
        <v>1</v>
      </c>
      <c r="DZ10" s="1">
        <v>1</v>
      </c>
      <c r="EB10" s="1">
        <v>1</v>
      </c>
      <c r="ED10" s="1">
        <v>1</v>
      </c>
      <c r="EF10" s="1">
        <v>1</v>
      </c>
      <c r="EH10" s="7">
        <v>0</v>
      </c>
      <c r="EJ10" s="1">
        <v>1</v>
      </c>
      <c r="EL10" s="1">
        <v>0</v>
      </c>
      <c r="EN10" s="1">
        <v>0</v>
      </c>
      <c r="EP10" s="7">
        <v>1</v>
      </c>
      <c r="ER10" s="7">
        <v>0</v>
      </c>
      <c r="ET10" s="1">
        <v>1</v>
      </c>
      <c r="EV10" s="7">
        <v>0</v>
      </c>
      <c r="EX10" s="7">
        <v>0</v>
      </c>
      <c r="EZ10" s="1">
        <v>0</v>
      </c>
      <c r="FB10" s="1">
        <v>0</v>
      </c>
      <c r="FD10" s="1">
        <v>1</v>
      </c>
      <c r="FF10" s="8">
        <f>SUM(A10:FE10)</f>
        <v>62</v>
      </c>
      <c r="FG10" s="9">
        <f>62/80</f>
        <v>0.775</v>
      </c>
      <c r="FQ10" s="11"/>
    </row>
    <row r="11" spans="1:173" ht="22.5">
      <c r="A11" s="1" t="s">
        <v>4</v>
      </c>
      <c r="B11" s="1">
        <v>1</v>
      </c>
      <c r="D11" s="1">
        <v>0</v>
      </c>
      <c r="F11" s="1">
        <v>0</v>
      </c>
      <c r="H11" s="7">
        <v>1</v>
      </c>
      <c r="J11" s="1">
        <v>1</v>
      </c>
      <c r="L11" s="7">
        <v>1</v>
      </c>
      <c r="N11" s="1">
        <v>1</v>
      </c>
      <c r="P11" s="1">
        <v>1</v>
      </c>
      <c r="R11" s="1">
        <v>1</v>
      </c>
      <c r="T11" s="7">
        <v>1</v>
      </c>
      <c r="V11" s="1">
        <v>1</v>
      </c>
      <c r="X11" s="1">
        <v>1</v>
      </c>
      <c r="Z11" s="1">
        <v>1</v>
      </c>
      <c r="AB11" s="1">
        <v>1</v>
      </c>
      <c r="AD11" s="1">
        <v>1</v>
      </c>
      <c r="AF11" s="1">
        <v>1</v>
      </c>
      <c r="AH11" s="1">
        <v>0</v>
      </c>
      <c r="AJ11" s="1">
        <v>0</v>
      </c>
      <c r="AL11" s="1">
        <v>0</v>
      </c>
      <c r="AN11" s="1">
        <v>1</v>
      </c>
      <c r="AP11" s="1">
        <v>1</v>
      </c>
      <c r="AR11" s="1">
        <v>1</v>
      </c>
      <c r="AT11" s="1">
        <v>1</v>
      </c>
      <c r="AV11" s="1">
        <v>1</v>
      </c>
      <c r="AX11" s="1">
        <v>1</v>
      </c>
      <c r="AZ11" s="1">
        <v>1</v>
      </c>
      <c r="BB11" s="1">
        <v>1</v>
      </c>
      <c r="BD11" s="1">
        <v>1</v>
      </c>
      <c r="BF11" s="1">
        <v>1</v>
      </c>
      <c r="BH11" s="1">
        <v>1</v>
      </c>
      <c r="BJ11" s="1">
        <v>1</v>
      </c>
      <c r="BL11" s="1">
        <v>1</v>
      </c>
      <c r="BN11" s="1">
        <v>1</v>
      </c>
      <c r="BP11" s="1">
        <v>1</v>
      </c>
      <c r="BR11" s="1">
        <v>1</v>
      </c>
      <c r="BT11" s="1">
        <v>1</v>
      </c>
      <c r="BV11" s="1">
        <v>1</v>
      </c>
      <c r="BX11" s="1">
        <v>1</v>
      </c>
      <c r="BZ11" s="1">
        <v>1</v>
      </c>
      <c r="CB11" s="1">
        <v>1</v>
      </c>
      <c r="CD11" s="1">
        <v>1</v>
      </c>
      <c r="CF11" s="1">
        <v>1</v>
      </c>
      <c r="CH11" s="1">
        <v>1</v>
      </c>
      <c r="CJ11" s="1">
        <v>1</v>
      </c>
      <c r="CL11" s="1">
        <v>1</v>
      </c>
      <c r="CN11" s="1">
        <v>1</v>
      </c>
      <c r="CP11" s="1">
        <v>1</v>
      </c>
      <c r="CR11" s="1">
        <v>1</v>
      </c>
      <c r="CT11" s="1">
        <v>1</v>
      </c>
      <c r="CV11" s="1">
        <v>1</v>
      </c>
      <c r="CX11" s="1">
        <v>0</v>
      </c>
      <c r="CZ11" s="1">
        <v>0</v>
      </c>
      <c r="DB11" s="7">
        <v>1</v>
      </c>
      <c r="DD11" s="1">
        <v>0</v>
      </c>
      <c r="DF11" s="1">
        <v>1</v>
      </c>
      <c r="DH11" s="1">
        <v>1</v>
      </c>
      <c r="DJ11" s="1">
        <v>1</v>
      </c>
      <c r="DL11" s="7">
        <v>0</v>
      </c>
      <c r="DN11" s="1">
        <v>1</v>
      </c>
      <c r="DP11" s="1">
        <v>1</v>
      </c>
      <c r="DQ11" s="1" t="s">
        <v>173</v>
      </c>
      <c r="DR11" s="1">
        <v>0</v>
      </c>
      <c r="DT11" s="1">
        <v>1</v>
      </c>
      <c r="DV11" s="1">
        <v>1</v>
      </c>
      <c r="DX11" s="1">
        <v>1</v>
      </c>
      <c r="DZ11" s="1">
        <v>1</v>
      </c>
      <c r="EB11" s="1">
        <v>1</v>
      </c>
      <c r="ED11" s="1">
        <v>1</v>
      </c>
      <c r="EF11" s="1">
        <v>1</v>
      </c>
      <c r="EH11" s="7">
        <v>1</v>
      </c>
      <c r="EJ11" s="1">
        <v>0</v>
      </c>
      <c r="EL11" s="1">
        <v>0</v>
      </c>
      <c r="EN11" s="1">
        <v>0</v>
      </c>
      <c r="EP11" s="7">
        <v>1</v>
      </c>
      <c r="ER11" s="7">
        <v>1</v>
      </c>
      <c r="ET11" s="1">
        <v>0</v>
      </c>
      <c r="EV11" s="7">
        <v>0</v>
      </c>
      <c r="EX11" s="7">
        <v>1</v>
      </c>
      <c r="EZ11" s="1">
        <v>0</v>
      </c>
      <c r="FB11" s="1">
        <v>0</v>
      </c>
      <c r="FD11" s="1">
        <v>0</v>
      </c>
      <c r="FF11" s="8">
        <f>SUM(A11:FE11)</f>
        <v>62</v>
      </c>
      <c r="FG11" s="9">
        <f>62/80</f>
        <v>0.775</v>
      </c>
      <c r="FQ11" s="11"/>
    </row>
    <row r="12" spans="1:173" ht="11.25">
      <c r="A12" s="1" t="s">
        <v>9</v>
      </c>
      <c r="B12" s="1">
        <v>1</v>
      </c>
      <c r="D12" s="1">
        <v>1</v>
      </c>
      <c r="F12" s="1">
        <v>1</v>
      </c>
      <c r="H12" s="7">
        <v>1</v>
      </c>
      <c r="J12" s="1">
        <v>1</v>
      </c>
      <c r="L12" s="7">
        <v>1</v>
      </c>
      <c r="N12" s="1">
        <v>1</v>
      </c>
      <c r="P12" s="1">
        <v>1</v>
      </c>
      <c r="R12" s="1">
        <v>0</v>
      </c>
      <c r="T12" s="7">
        <v>0</v>
      </c>
      <c r="V12" s="1">
        <v>1</v>
      </c>
      <c r="X12" s="1">
        <v>0</v>
      </c>
      <c r="Z12" s="1">
        <v>0</v>
      </c>
      <c r="AB12" s="1">
        <v>1</v>
      </c>
      <c r="AD12" s="1">
        <v>1</v>
      </c>
      <c r="AF12" s="1">
        <v>1</v>
      </c>
      <c r="AH12" s="1">
        <v>1</v>
      </c>
      <c r="AJ12" s="1">
        <v>1</v>
      </c>
      <c r="AL12" s="1">
        <v>1</v>
      </c>
      <c r="AN12" s="1">
        <v>0</v>
      </c>
      <c r="AP12" s="1">
        <v>1</v>
      </c>
      <c r="AR12" s="1">
        <v>1</v>
      </c>
      <c r="AT12" s="1">
        <v>1</v>
      </c>
      <c r="AV12" s="1">
        <v>1</v>
      </c>
      <c r="AX12" s="1">
        <v>0</v>
      </c>
      <c r="AZ12" s="1">
        <v>1</v>
      </c>
      <c r="BB12" s="1">
        <v>1</v>
      </c>
      <c r="BD12" s="1">
        <v>1</v>
      </c>
      <c r="BF12" s="1">
        <v>1</v>
      </c>
      <c r="BH12" s="1">
        <v>0</v>
      </c>
      <c r="BJ12" s="1">
        <v>1</v>
      </c>
      <c r="BL12" s="1">
        <v>1</v>
      </c>
      <c r="BN12" s="1">
        <v>1</v>
      </c>
      <c r="BP12" s="1">
        <v>1</v>
      </c>
      <c r="BR12" s="1">
        <v>0</v>
      </c>
      <c r="BT12" s="1">
        <v>1</v>
      </c>
      <c r="BV12" s="1">
        <v>0</v>
      </c>
      <c r="BX12" s="1">
        <v>0</v>
      </c>
      <c r="BZ12" s="1">
        <v>1</v>
      </c>
      <c r="CB12" s="1">
        <v>1</v>
      </c>
      <c r="CD12" s="1">
        <v>0</v>
      </c>
      <c r="CF12" s="1">
        <v>0</v>
      </c>
      <c r="CH12" s="1">
        <v>1</v>
      </c>
      <c r="CJ12" s="1">
        <v>1</v>
      </c>
      <c r="CL12" s="1">
        <v>1</v>
      </c>
      <c r="CN12" s="1">
        <v>1</v>
      </c>
      <c r="CP12" s="1">
        <v>1</v>
      </c>
      <c r="CR12" s="1">
        <v>1</v>
      </c>
      <c r="CT12" s="1">
        <v>1</v>
      </c>
      <c r="CV12" s="1">
        <v>1</v>
      </c>
      <c r="CX12" s="1">
        <v>1</v>
      </c>
      <c r="CZ12" s="1">
        <v>1</v>
      </c>
      <c r="DB12" s="7">
        <v>1</v>
      </c>
      <c r="DD12" s="1">
        <v>1</v>
      </c>
      <c r="DF12" s="1">
        <v>1</v>
      </c>
      <c r="DH12" s="1">
        <v>1</v>
      </c>
      <c r="DJ12" s="1">
        <v>1</v>
      </c>
      <c r="DL12" s="7">
        <v>1</v>
      </c>
      <c r="DN12" s="1">
        <v>1</v>
      </c>
      <c r="DP12" s="1">
        <v>1</v>
      </c>
      <c r="DR12" s="1">
        <v>1</v>
      </c>
      <c r="DT12" s="1">
        <v>1</v>
      </c>
      <c r="DU12" s="1" t="s">
        <v>226</v>
      </c>
      <c r="DV12" s="1">
        <v>0</v>
      </c>
      <c r="DX12" s="1">
        <v>1</v>
      </c>
      <c r="DZ12" s="1">
        <v>1</v>
      </c>
      <c r="EB12" s="1">
        <v>1</v>
      </c>
      <c r="ED12" s="1">
        <v>1</v>
      </c>
      <c r="EF12" s="1">
        <v>0</v>
      </c>
      <c r="EH12" s="7">
        <v>1</v>
      </c>
      <c r="EJ12" s="1">
        <v>1</v>
      </c>
      <c r="EL12" s="1">
        <v>1</v>
      </c>
      <c r="EN12" s="1">
        <v>0</v>
      </c>
      <c r="EP12" s="7">
        <v>1</v>
      </c>
      <c r="ER12" s="7">
        <v>1</v>
      </c>
      <c r="ET12" s="1">
        <v>1</v>
      </c>
      <c r="EV12" s="7">
        <v>1</v>
      </c>
      <c r="EX12" s="7">
        <v>1</v>
      </c>
      <c r="EZ12" s="1">
        <v>1</v>
      </c>
      <c r="FB12" s="1">
        <v>1</v>
      </c>
      <c r="FD12" s="1">
        <v>1</v>
      </c>
      <c r="FF12" s="8">
        <f>SUM(A12:FE12)</f>
        <v>65</v>
      </c>
      <c r="FG12" s="9">
        <f>65/80</f>
        <v>0.8125</v>
      </c>
      <c r="FQ12" s="11"/>
    </row>
    <row r="13" spans="1:173" ht="11.25">
      <c r="A13" s="1" t="s">
        <v>11</v>
      </c>
      <c r="B13" s="1">
        <v>1</v>
      </c>
      <c r="D13" s="1">
        <v>0</v>
      </c>
      <c r="F13" s="1">
        <v>0</v>
      </c>
      <c r="H13" s="7">
        <v>1</v>
      </c>
      <c r="J13" s="1">
        <v>1</v>
      </c>
      <c r="L13" s="7">
        <v>1</v>
      </c>
      <c r="N13" s="1">
        <v>1</v>
      </c>
      <c r="P13" s="1">
        <v>0</v>
      </c>
      <c r="R13" s="1">
        <v>0</v>
      </c>
      <c r="T13" s="7">
        <v>0</v>
      </c>
      <c r="V13" s="1">
        <v>0</v>
      </c>
      <c r="X13" s="1">
        <v>0</v>
      </c>
      <c r="Z13" s="1">
        <v>0</v>
      </c>
      <c r="AB13" s="1">
        <v>1</v>
      </c>
      <c r="AD13" s="1">
        <v>0</v>
      </c>
      <c r="AF13" s="1">
        <v>1</v>
      </c>
      <c r="AH13" s="1">
        <v>1</v>
      </c>
      <c r="AJ13" s="1">
        <v>1</v>
      </c>
      <c r="AL13" s="1">
        <v>1</v>
      </c>
      <c r="AM13" s="1" t="s">
        <v>166</v>
      </c>
      <c r="AN13" s="1">
        <v>0</v>
      </c>
      <c r="AP13" s="1">
        <v>1</v>
      </c>
      <c r="AR13" s="1">
        <v>1</v>
      </c>
      <c r="AT13" s="1">
        <v>1</v>
      </c>
      <c r="AV13" s="1">
        <v>1</v>
      </c>
      <c r="AX13" s="1">
        <v>0</v>
      </c>
      <c r="AZ13" s="1">
        <v>0</v>
      </c>
      <c r="BB13" s="1">
        <v>0</v>
      </c>
      <c r="BD13" s="1">
        <v>0</v>
      </c>
      <c r="BF13" s="1">
        <v>0</v>
      </c>
      <c r="BH13" s="1">
        <v>0</v>
      </c>
      <c r="BJ13" s="1">
        <v>0</v>
      </c>
      <c r="BL13" s="1">
        <v>0</v>
      </c>
      <c r="BN13" s="1">
        <v>0</v>
      </c>
      <c r="BP13" s="1">
        <v>0</v>
      </c>
      <c r="BR13" s="1">
        <v>0</v>
      </c>
      <c r="BT13" s="1">
        <v>0</v>
      </c>
      <c r="BV13" s="1">
        <v>0</v>
      </c>
      <c r="BX13" s="1">
        <v>0</v>
      </c>
      <c r="BZ13" s="1">
        <v>0</v>
      </c>
      <c r="CB13" s="1">
        <v>1</v>
      </c>
      <c r="CD13" s="1">
        <v>0</v>
      </c>
      <c r="CF13" s="1">
        <v>0</v>
      </c>
      <c r="CH13" s="1">
        <v>1</v>
      </c>
      <c r="CJ13" s="1">
        <v>0</v>
      </c>
      <c r="CL13" s="1">
        <v>0</v>
      </c>
      <c r="CN13" s="1">
        <v>0</v>
      </c>
      <c r="CP13" s="1">
        <v>0</v>
      </c>
      <c r="CR13" s="1">
        <v>0</v>
      </c>
      <c r="CT13" s="1">
        <v>0</v>
      </c>
      <c r="CV13" s="1">
        <v>1</v>
      </c>
      <c r="CX13" s="1">
        <v>0</v>
      </c>
      <c r="CZ13" s="1">
        <v>1</v>
      </c>
      <c r="DA13" s="1" t="s">
        <v>226</v>
      </c>
      <c r="DB13" s="7">
        <v>0</v>
      </c>
      <c r="DD13" s="1">
        <v>1</v>
      </c>
      <c r="DF13" s="1">
        <v>0</v>
      </c>
      <c r="DH13" s="1">
        <v>0</v>
      </c>
      <c r="DJ13" s="1">
        <v>1</v>
      </c>
      <c r="DL13" s="7">
        <v>1</v>
      </c>
      <c r="DN13" s="1">
        <v>0</v>
      </c>
      <c r="DP13" s="1">
        <v>1</v>
      </c>
      <c r="DR13" s="1">
        <v>0</v>
      </c>
      <c r="DT13" s="1">
        <v>1</v>
      </c>
      <c r="DU13" s="1" t="s">
        <v>226</v>
      </c>
      <c r="DV13" s="1">
        <v>0</v>
      </c>
      <c r="DX13" s="1">
        <v>1</v>
      </c>
      <c r="DZ13" s="1">
        <v>1</v>
      </c>
      <c r="EB13" s="1">
        <v>1</v>
      </c>
      <c r="ED13" s="1">
        <v>1</v>
      </c>
      <c r="EF13" s="1">
        <v>0</v>
      </c>
      <c r="EH13" s="7">
        <v>1</v>
      </c>
      <c r="EJ13" s="1">
        <v>0</v>
      </c>
      <c r="EL13" s="1">
        <v>0</v>
      </c>
      <c r="EM13" s="1" t="s">
        <v>191</v>
      </c>
      <c r="EN13" s="1">
        <v>0</v>
      </c>
      <c r="EP13" s="7">
        <v>0</v>
      </c>
      <c r="ER13" s="7">
        <v>0</v>
      </c>
      <c r="ET13" s="1">
        <v>0</v>
      </c>
      <c r="EV13" s="7">
        <v>0</v>
      </c>
      <c r="EX13" s="7">
        <v>0</v>
      </c>
      <c r="EZ13" s="1">
        <v>1</v>
      </c>
      <c r="FB13" s="1">
        <v>0</v>
      </c>
      <c r="FD13" s="1">
        <v>0</v>
      </c>
      <c r="FF13" s="8">
        <f>SUM(A13:FE13)</f>
        <v>29</v>
      </c>
      <c r="FG13" s="9">
        <f>29/80</f>
        <v>0.3625</v>
      </c>
      <c r="FQ13" s="11"/>
    </row>
    <row r="14" spans="1:173" ht="11.25">
      <c r="A14" s="1" t="s">
        <v>10</v>
      </c>
      <c r="B14" s="1">
        <v>1</v>
      </c>
      <c r="D14" s="1">
        <v>1</v>
      </c>
      <c r="F14" s="1">
        <v>0</v>
      </c>
      <c r="H14" s="7">
        <v>1</v>
      </c>
      <c r="J14" s="1">
        <v>1</v>
      </c>
      <c r="L14" s="7">
        <v>1</v>
      </c>
      <c r="N14" s="1">
        <v>1</v>
      </c>
      <c r="P14" s="1">
        <v>1</v>
      </c>
      <c r="R14" s="1">
        <v>0</v>
      </c>
      <c r="T14" s="7">
        <v>0</v>
      </c>
      <c r="V14" s="1">
        <v>1</v>
      </c>
      <c r="X14" s="1">
        <v>0</v>
      </c>
      <c r="Z14" s="1">
        <v>0</v>
      </c>
      <c r="AB14" s="1">
        <v>1</v>
      </c>
      <c r="AD14" s="1">
        <v>0</v>
      </c>
      <c r="AE14" s="1" t="s">
        <v>258</v>
      </c>
      <c r="AF14" s="1">
        <v>1</v>
      </c>
      <c r="AH14" s="1">
        <v>1</v>
      </c>
      <c r="AJ14" s="1">
        <v>1</v>
      </c>
      <c r="AL14" s="1">
        <v>0</v>
      </c>
      <c r="AN14" s="1">
        <v>0</v>
      </c>
      <c r="AP14" s="1">
        <v>1</v>
      </c>
      <c r="AR14" s="1">
        <v>1</v>
      </c>
      <c r="AT14" s="1">
        <v>1</v>
      </c>
      <c r="AV14" s="1">
        <v>1</v>
      </c>
      <c r="AX14" s="1">
        <v>0</v>
      </c>
      <c r="AZ14" s="1">
        <v>1</v>
      </c>
      <c r="BB14" s="1">
        <v>1</v>
      </c>
      <c r="BD14" s="1">
        <v>1</v>
      </c>
      <c r="BF14" s="1">
        <v>1</v>
      </c>
      <c r="BH14" s="1">
        <v>0</v>
      </c>
      <c r="BJ14" s="1">
        <v>1</v>
      </c>
      <c r="BL14" s="1">
        <v>1</v>
      </c>
      <c r="BN14" s="1">
        <v>0</v>
      </c>
      <c r="BP14" s="1">
        <v>1</v>
      </c>
      <c r="BR14" s="1">
        <v>0</v>
      </c>
      <c r="BT14" s="1">
        <v>1</v>
      </c>
      <c r="BV14" s="1">
        <v>0</v>
      </c>
      <c r="BX14" s="1">
        <v>0</v>
      </c>
      <c r="BZ14" s="1">
        <v>1</v>
      </c>
      <c r="CB14" s="1">
        <v>1</v>
      </c>
      <c r="CD14" s="1">
        <v>0</v>
      </c>
      <c r="CF14" s="1">
        <v>0</v>
      </c>
      <c r="CH14" s="1">
        <v>1</v>
      </c>
      <c r="CJ14" s="1">
        <v>0</v>
      </c>
      <c r="CL14" s="1">
        <v>1</v>
      </c>
      <c r="CN14" s="1">
        <v>1</v>
      </c>
      <c r="CP14" s="1">
        <v>1</v>
      </c>
      <c r="CR14" s="1">
        <v>1</v>
      </c>
      <c r="CT14" s="1">
        <v>0</v>
      </c>
      <c r="CV14" s="1">
        <v>1</v>
      </c>
      <c r="CX14" s="1">
        <v>0</v>
      </c>
      <c r="CZ14" s="1">
        <v>0</v>
      </c>
      <c r="DB14" s="7">
        <v>0</v>
      </c>
      <c r="DD14" s="1">
        <v>1</v>
      </c>
      <c r="DF14" s="1">
        <v>1</v>
      </c>
      <c r="DH14" s="1">
        <v>1</v>
      </c>
      <c r="DJ14" s="1">
        <v>0</v>
      </c>
      <c r="DL14" s="7">
        <v>0</v>
      </c>
      <c r="DN14" s="1">
        <v>1</v>
      </c>
      <c r="DP14" s="1">
        <v>1</v>
      </c>
      <c r="DR14" s="1">
        <v>1</v>
      </c>
      <c r="DT14" s="1">
        <v>1</v>
      </c>
      <c r="DU14" s="1" t="s">
        <v>226</v>
      </c>
      <c r="DV14" s="1">
        <v>0</v>
      </c>
      <c r="DX14" s="1">
        <v>1</v>
      </c>
      <c r="DZ14" s="1">
        <v>1</v>
      </c>
      <c r="EB14" s="1">
        <v>1</v>
      </c>
      <c r="ED14" s="1">
        <v>1</v>
      </c>
      <c r="EF14" s="1">
        <v>0</v>
      </c>
      <c r="EH14" s="7">
        <v>1</v>
      </c>
      <c r="EJ14" s="1">
        <v>0</v>
      </c>
      <c r="EL14" s="1">
        <v>1</v>
      </c>
      <c r="EN14" s="1">
        <v>1</v>
      </c>
      <c r="EP14" s="7">
        <v>1</v>
      </c>
      <c r="EQ14" s="1" t="s">
        <v>142</v>
      </c>
      <c r="ER14" s="7">
        <v>0</v>
      </c>
      <c r="ET14" s="1">
        <v>1</v>
      </c>
      <c r="EV14" s="7">
        <v>0</v>
      </c>
      <c r="EX14" s="7">
        <v>0</v>
      </c>
      <c r="EZ14" s="1">
        <v>0</v>
      </c>
      <c r="FB14" s="1">
        <v>1</v>
      </c>
      <c r="FD14" s="1">
        <v>0</v>
      </c>
      <c r="FF14" s="8">
        <f>SUM(A14:FE14)</f>
        <v>49</v>
      </c>
      <c r="FG14" s="9">
        <f>49/80</f>
        <v>0.6125</v>
      </c>
      <c r="FQ14" s="11"/>
    </row>
    <row r="15" spans="1:173" ht="11.25">
      <c r="A15" s="1" t="s">
        <v>12</v>
      </c>
      <c r="B15" s="1">
        <v>1</v>
      </c>
      <c r="D15" s="1">
        <v>1</v>
      </c>
      <c r="F15" s="1">
        <v>0</v>
      </c>
      <c r="H15" s="7">
        <v>1</v>
      </c>
      <c r="J15" s="1">
        <v>1</v>
      </c>
      <c r="L15" s="7">
        <v>1</v>
      </c>
      <c r="N15" s="1">
        <v>1</v>
      </c>
      <c r="P15" s="1">
        <v>1</v>
      </c>
      <c r="R15" s="1">
        <v>0</v>
      </c>
      <c r="T15" s="7">
        <v>0</v>
      </c>
      <c r="V15" s="1">
        <v>0</v>
      </c>
      <c r="X15" s="1">
        <v>0</v>
      </c>
      <c r="Z15" s="1">
        <v>0</v>
      </c>
      <c r="AB15" s="1">
        <v>1</v>
      </c>
      <c r="AD15" s="1">
        <v>0</v>
      </c>
      <c r="AE15" s="1" t="s">
        <v>258</v>
      </c>
      <c r="AF15" s="1">
        <v>1</v>
      </c>
      <c r="AH15" s="1">
        <v>1</v>
      </c>
      <c r="AJ15" s="1">
        <v>1</v>
      </c>
      <c r="AL15" s="1">
        <v>0</v>
      </c>
      <c r="AN15" s="1">
        <v>0</v>
      </c>
      <c r="AP15" s="1">
        <v>1</v>
      </c>
      <c r="AR15" s="1">
        <v>1</v>
      </c>
      <c r="AT15" s="1">
        <v>0</v>
      </c>
      <c r="AV15" s="1">
        <v>1</v>
      </c>
      <c r="AX15" s="1">
        <v>0</v>
      </c>
      <c r="AZ15" s="1">
        <v>0</v>
      </c>
      <c r="BB15" s="1">
        <v>0</v>
      </c>
      <c r="BD15" s="1">
        <v>0</v>
      </c>
      <c r="BF15" s="1">
        <v>0</v>
      </c>
      <c r="BH15" s="1">
        <v>0</v>
      </c>
      <c r="BJ15" s="1">
        <v>1</v>
      </c>
      <c r="BL15" s="1">
        <v>0</v>
      </c>
      <c r="BN15" s="1">
        <v>1</v>
      </c>
      <c r="BP15" s="1">
        <v>0</v>
      </c>
      <c r="BR15" s="1">
        <v>0</v>
      </c>
      <c r="BT15" s="1">
        <v>0</v>
      </c>
      <c r="BV15" s="1">
        <v>0</v>
      </c>
      <c r="BX15" s="1">
        <v>0</v>
      </c>
      <c r="BZ15" s="1">
        <v>0</v>
      </c>
      <c r="CB15" s="1">
        <v>1</v>
      </c>
      <c r="CD15" s="1">
        <v>0</v>
      </c>
      <c r="CF15" s="1">
        <v>0</v>
      </c>
      <c r="CH15" s="1">
        <v>0</v>
      </c>
      <c r="CJ15" s="1">
        <v>0</v>
      </c>
      <c r="CL15" s="1">
        <v>0</v>
      </c>
      <c r="CN15" s="1">
        <v>0</v>
      </c>
      <c r="CP15" s="1">
        <v>1</v>
      </c>
      <c r="CR15" s="1">
        <v>0</v>
      </c>
      <c r="CT15" s="1">
        <v>0</v>
      </c>
      <c r="CV15" s="1">
        <v>0</v>
      </c>
      <c r="CX15" s="1">
        <v>0</v>
      </c>
      <c r="CZ15" s="1">
        <v>0</v>
      </c>
      <c r="DB15" s="7">
        <v>0</v>
      </c>
      <c r="DD15" s="1">
        <v>0</v>
      </c>
      <c r="DF15" s="1">
        <v>0</v>
      </c>
      <c r="DH15" s="1">
        <v>0</v>
      </c>
      <c r="DJ15" s="1">
        <v>0</v>
      </c>
      <c r="DL15" s="7">
        <v>0</v>
      </c>
      <c r="DN15" s="1">
        <v>0</v>
      </c>
      <c r="DP15" s="1">
        <v>1</v>
      </c>
      <c r="DR15" s="1">
        <v>1</v>
      </c>
      <c r="DT15" s="1">
        <v>1</v>
      </c>
      <c r="DU15" s="1" t="s">
        <v>226</v>
      </c>
      <c r="DV15" s="1">
        <v>0</v>
      </c>
      <c r="DX15" s="1">
        <v>1</v>
      </c>
      <c r="DZ15" s="1">
        <v>1</v>
      </c>
      <c r="EB15" s="1">
        <v>1</v>
      </c>
      <c r="ED15" s="1">
        <v>1</v>
      </c>
      <c r="EF15" s="1">
        <v>0</v>
      </c>
      <c r="EH15" s="7">
        <v>1</v>
      </c>
      <c r="EJ15" s="1">
        <v>0</v>
      </c>
      <c r="EL15" s="1">
        <v>0</v>
      </c>
      <c r="EN15" s="1">
        <v>1</v>
      </c>
      <c r="EP15" s="7">
        <v>0</v>
      </c>
      <c r="ER15" s="7">
        <v>0</v>
      </c>
      <c r="ET15" s="1">
        <v>0</v>
      </c>
      <c r="EV15" s="7">
        <v>0</v>
      </c>
      <c r="EX15" s="7">
        <v>0</v>
      </c>
      <c r="EZ15" s="1">
        <v>0</v>
      </c>
      <c r="FB15" s="1">
        <v>1</v>
      </c>
      <c r="FD15" s="1">
        <v>0</v>
      </c>
      <c r="FF15" s="8">
        <f>SUM(A15:FE15)</f>
        <v>28</v>
      </c>
      <c r="FG15" s="9">
        <f>28/80</f>
        <v>0.35</v>
      </c>
      <c r="FQ15" s="11"/>
    </row>
    <row r="16" spans="1:173" ht="78.75">
      <c r="A16" s="1" t="s">
        <v>81</v>
      </c>
      <c r="B16" s="1">
        <v>1</v>
      </c>
      <c r="D16" s="1">
        <v>1</v>
      </c>
      <c r="E16" s="1" t="s">
        <v>166</v>
      </c>
      <c r="F16" s="1">
        <v>0</v>
      </c>
      <c r="H16" s="7">
        <v>1</v>
      </c>
      <c r="J16" s="1">
        <v>1</v>
      </c>
      <c r="L16" s="7">
        <v>1</v>
      </c>
      <c r="N16" s="1">
        <v>1</v>
      </c>
      <c r="P16" s="1">
        <v>1</v>
      </c>
      <c r="R16" s="1">
        <v>0</v>
      </c>
      <c r="T16" s="7">
        <v>0</v>
      </c>
      <c r="V16" s="1">
        <v>0</v>
      </c>
      <c r="X16" s="1">
        <v>0</v>
      </c>
      <c r="Y16" s="1" t="s">
        <v>246</v>
      </c>
      <c r="Z16" s="1">
        <v>0</v>
      </c>
      <c r="AB16" s="1">
        <v>0</v>
      </c>
      <c r="AD16" s="1">
        <v>1</v>
      </c>
      <c r="AF16" s="1">
        <v>1</v>
      </c>
      <c r="AG16" s="1" t="s">
        <v>545</v>
      </c>
      <c r="AH16" s="1">
        <v>0</v>
      </c>
      <c r="AJ16" s="1">
        <v>0</v>
      </c>
      <c r="AL16" s="1">
        <v>0</v>
      </c>
      <c r="AN16" s="1">
        <v>0</v>
      </c>
      <c r="AP16" s="1">
        <v>1</v>
      </c>
      <c r="AQ16" s="1" t="s">
        <v>554</v>
      </c>
      <c r="AR16" s="1">
        <v>1</v>
      </c>
      <c r="AT16" s="1">
        <v>1</v>
      </c>
      <c r="AV16" s="1">
        <v>1</v>
      </c>
      <c r="AX16" s="1">
        <v>1</v>
      </c>
      <c r="AZ16" s="1">
        <v>1</v>
      </c>
      <c r="BA16" s="1" t="s">
        <v>558</v>
      </c>
      <c r="BB16" s="1">
        <v>0</v>
      </c>
      <c r="BD16" s="1">
        <v>1</v>
      </c>
      <c r="BE16" s="1" t="s">
        <v>470</v>
      </c>
      <c r="BF16" s="1">
        <v>0</v>
      </c>
      <c r="BH16" s="1">
        <v>1</v>
      </c>
      <c r="BJ16" s="1">
        <v>0</v>
      </c>
      <c r="BL16" s="1">
        <v>1</v>
      </c>
      <c r="BN16" s="1">
        <v>1</v>
      </c>
      <c r="BP16" s="1">
        <v>1</v>
      </c>
      <c r="BR16" s="1">
        <v>0</v>
      </c>
      <c r="BS16" s="1" t="s">
        <v>366</v>
      </c>
      <c r="BT16" s="1">
        <v>1</v>
      </c>
      <c r="BV16" s="1">
        <v>0</v>
      </c>
      <c r="BX16" s="1">
        <v>1</v>
      </c>
      <c r="BZ16" s="1">
        <v>1</v>
      </c>
      <c r="CA16" s="1" t="s">
        <v>380</v>
      </c>
      <c r="CB16" s="1">
        <v>0</v>
      </c>
      <c r="CD16" s="1">
        <v>1</v>
      </c>
      <c r="CF16" s="1">
        <v>0</v>
      </c>
      <c r="CH16" s="1">
        <v>0</v>
      </c>
      <c r="CJ16" s="1">
        <v>1</v>
      </c>
      <c r="CL16" s="1">
        <v>1</v>
      </c>
      <c r="CN16" s="1">
        <v>1</v>
      </c>
      <c r="CP16" s="1">
        <v>0</v>
      </c>
      <c r="CR16" s="1">
        <v>0</v>
      </c>
      <c r="CT16" s="1">
        <v>0</v>
      </c>
      <c r="CV16" s="1">
        <v>1</v>
      </c>
      <c r="CX16" s="1">
        <v>1</v>
      </c>
      <c r="CY16" s="1" t="s">
        <v>343</v>
      </c>
      <c r="CZ16" s="1">
        <v>1</v>
      </c>
      <c r="DA16" s="1" t="s">
        <v>200</v>
      </c>
      <c r="DB16" s="7">
        <v>0</v>
      </c>
      <c r="DD16" s="1">
        <v>1</v>
      </c>
      <c r="DF16" s="1">
        <v>0</v>
      </c>
      <c r="DH16" s="1">
        <v>1</v>
      </c>
      <c r="DJ16" s="1">
        <v>0</v>
      </c>
      <c r="DL16" s="7">
        <v>1</v>
      </c>
      <c r="DN16" s="1">
        <v>1</v>
      </c>
      <c r="DP16" s="1">
        <v>1</v>
      </c>
      <c r="DR16" s="1">
        <v>1</v>
      </c>
      <c r="DT16" s="1">
        <v>1</v>
      </c>
      <c r="DU16" s="1" t="s">
        <v>226</v>
      </c>
      <c r="DV16" s="1">
        <v>0</v>
      </c>
      <c r="DX16" s="1">
        <v>1</v>
      </c>
      <c r="DZ16" s="1">
        <v>1</v>
      </c>
      <c r="EB16" s="1">
        <v>1</v>
      </c>
      <c r="ED16" s="1">
        <v>1</v>
      </c>
      <c r="EF16" s="1">
        <v>1</v>
      </c>
      <c r="EH16" s="7">
        <v>1</v>
      </c>
      <c r="EJ16" s="1">
        <v>1</v>
      </c>
      <c r="EL16" s="1">
        <v>0</v>
      </c>
      <c r="EN16" s="1">
        <v>0</v>
      </c>
      <c r="EP16" s="7">
        <v>1</v>
      </c>
      <c r="EQ16" s="1" t="s">
        <v>142</v>
      </c>
      <c r="ER16" s="7">
        <v>1</v>
      </c>
      <c r="ET16" s="1">
        <v>1</v>
      </c>
      <c r="EV16" s="7">
        <v>0</v>
      </c>
      <c r="EX16" s="7">
        <v>0</v>
      </c>
      <c r="EZ16" s="1">
        <v>1</v>
      </c>
      <c r="FB16" s="1">
        <v>0</v>
      </c>
      <c r="FD16" s="1">
        <v>0</v>
      </c>
      <c r="FE16" s="1" t="s">
        <v>167</v>
      </c>
      <c r="FF16" s="8">
        <f>SUM(A16:FE16)</f>
        <v>48</v>
      </c>
      <c r="FG16" s="9">
        <f>48/80</f>
        <v>0.6</v>
      </c>
      <c r="FQ16" s="11"/>
    </row>
    <row r="17" spans="1:173" ht="11.25">
      <c r="A17" s="1" t="s">
        <v>290</v>
      </c>
      <c r="B17" s="1">
        <v>1</v>
      </c>
      <c r="D17" s="1">
        <v>1</v>
      </c>
      <c r="F17" s="1">
        <v>1</v>
      </c>
      <c r="H17" s="7">
        <v>1</v>
      </c>
      <c r="J17" s="1">
        <v>1</v>
      </c>
      <c r="L17" s="7">
        <v>1</v>
      </c>
      <c r="N17" s="1">
        <v>1</v>
      </c>
      <c r="P17" s="1">
        <v>1</v>
      </c>
      <c r="R17" s="1">
        <v>1</v>
      </c>
      <c r="T17" s="7">
        <v>1</v>
      </c>
      <c r="V17" s="1">
        <v>1</v>
      </c>
      <c r="X17" s="1">
        <v>0</v>
      </c>
      <c r="Z17" s="1">
        <v>0</v>
      </c>
      <c r="AB17" s="1">
        <v>1</v>
      </c>
      <c r="AD17" s="1">
        <v>0</v>
      </c>
      <c r="AF17" s="1">
        <v>1</v>
      </c>
      <c r="AH17" s="1">
        <v>1</v>
      </c>
      <c r="AJ17" s="1">
        <v>1</v>
      </c>
      <c r="AL17" s="1">
        <v>0</v>
      </c>
      <c r="AN17" s="1">
        <v>1</v>
      </c>
      <c r="AP17" s="1">
        <v>1</v>
      </c>
      <c r="AR17" s="1">
        <v>1</v>
      </c>
      <c r="AT17" s="1">
        <v>1</v>
      </c>
      <c r="AV17" s="1">
        <v>1</v>
      </c>
      <c r="AX17" s="1">
        <v>1</v>
      </c>
      <c r="AY17" s="1" t="s">
        <v>278</v>
      </c>
      <c r="AZ17" s="1">
        <v>1</v>
      </c>
      <c r="BA17" s="1" t="s">
        <v>293</v>
      </c>
      <c r="BB17" s="1">
        <v>0</v>
      </c>
      <c r="BD17" s="1">
        <v>1</v>
      </c>
      <c r="BF17" s="1">
        <v>0</v>
      </c>
      <c r="BH17" s="1">
        <v>1</v>
      </c>
      <c r="BJ17" s="1">
        <v>1</v>
      </c>
      <c r="BL17" s="1">
        <v>1</v>
      </c>
      <c r="BN17" s="1">
        <v>1</v>
      </c>
      <c r="BP17" s="1">
        <v>1</v>
      </c>
      <c r="BR17" s="1">
        <v>1</v>
      </c>
      <c r="BT17" s="1">
        <v>1</v>
      </c>
      <c r="BV17" s="1">
        <v>1</v>
      </c>
      <c r="BX17" s="1">
        <v>0</v>
      </c>
      <c r="BZ17" s="1">
        <v>1</v>
      </c>
      <c r="CB17" s="1">
        <v>1</v>
      </c>
      <c r="CC17" s="1" t="s">
        <v>246</v>
      </c>
      <c r="CD17" s="1">
        <v>1</v>
      </c>
      <c r="CE17" s="1" t="s">
        <v>258</v>
      </c>
      <c r="CF17" s="1">
        <v>0</v>
      </c>
      <c r="CH17" s="1">
        <v>1</v>
      </c>
      <c r="CJ17" s="1">
        <v>0</v>
      </c>
      <c r="CL17" s="1">
        <v>1</v>
      </c>
      <c r="CN17" s="1">
        <v>0</v>
      </c>
      <c r="CP17" s="1">
        <v>1</v>
      </c>
      <c r="CR17" s="1">
        <v>1</v>
      </c>
      <c r="CT17" s="1">
        <v>1</v>
      </c>
      <c r="CV17" s="1">
        <v>1</v>
      </c>
      <c r="CX17" s="1">
        <v>1</v>
      </c>
      <c r="CZ17" s="1">
        <v>1</v>
      </c>
      <c r="DA17" s="1" t="s">
        <v>166</v>
      </c>
      <c r="DB17" s="7">
        <v>0</v>
      </c>
      <c r="DD17" s="1">
        <v>1</v>
      </c>
      <c r="DF17" s="1">
        <v>1</v>
      </c>
      <c r="DH17" s="1">
        <v>0</v>
      </c>
      <c r="DJ17" s="1">
        <v>0</v>
      </c>
      <c r="DL17" s="7">
        <v>0</v>
      </c>
      <c r="DN17" s="1">
        <v>1</v>
      </c>
      <c r="DP17" s="1">
        <v>1</v>
      </c>
      <c r="DR17" s="1">
        <v>1</v>
      </c>
      <c r="DT17" s="1">
        <v>1</v>
      </c>
      <c r="DU17" s="1" t="s">
        <v>226</v>
      </c>
      <c r="DV17" s="1">
        <v>0</v>
      </c>
      <c r="DX17" s="1">
        <v>0</v>
      </c>
      <c r="DZ17" s="1">
        <v>1</v>
      </c>
      <c r="EB17" s="1">
        <v>1</v>
      </c>
      <c r="ED17" s="1">
        <v>1</v>
      </c>
      <c r="EF17" s="1">
        <v>1</v>
      </c>
      <c r="EH17" s="7">
        <v>1</v>
      </c>
      <c r="EJ17" s="1">
        <v>1</v>
      </c>
      <c r="EL17" s="1">
        <v>0</v>
      </c>
      <c r="EN17" s="1">
        <v>1</v>
      </c>
      <c r="EO17" s="1" t="s">
        <v>166</v>
      </c>
      <c r="EP17" s="7">
        <v>1</v>
      </c>
      <c r="ER17" s="7">
        <v>0</v>
      </c>
      <c r="ET17" s="1">
        <v>1</v>
      </c>
      <c r="EV17" s="7">
        <v>0</v>
      </c>
      <c r="EX17" s="7">
        <v>0</v>
      </c>
      <c r="EZ17" s="1">
        <v>0</v>
      </c>
      <c r="FB17" s="1">
        <v>0</v>
      </c>
      <c r="FD17" s="1">
        <v>0</v>
      </c>
      <c r="FF17" s="8">
        <f>SUM(A17:FE17)</f>
        <v>57</v>
      </c>
      <c r="FG17" s="9">
        <f>57/80</f>
        <v>0.7125</v>
      </c>
      <c r="FQ17" s="11"/>
    </row>
    <row r="18" spans="1:173" ht="22.5">
      <c r="A18" s="1" t="s">
        <v>13</v>
      </c>
      <c r="B18" s="1">
        <v>1</v>
      </c>
      <c r="D18" s="1">
        <v>1</v>
      </c>
      <c r="F18" s="1">
        <v>0</v>
      </c>
      <c r="H18" s="7">
        <v>1</v>
      </c>
      <c r="J18" s="1">
        <v>1</v>
      </c>
      <c r="L18" s="7">
        <v>1</v>
      </c>
      <c r="N18" s="1">
        <v>1</v>
      </c>
      <c r="P18" s="1">
        <v>1</v>
      </c>
      <c r="R18" s="1">
        <v>1</v>
      </c>
      <c r="T18" s="7">
        <v>0</v>
      </c>
      <c r="V18" s="1">
        <v>1</v>
      </c>
      <c r="X18" s="1">
        <v>1</v>
      </c>
      <c r="Y18" s="1" t="s">
        <v>247</v>
      </c>
      <c r="Z18" s="1">
        <v>1</v>
      </c>
      <c r="AB18" s="1">
        <v>1</v>
      </c>
      <c r="AD18" s="1">
        <v>1</v>
      </c>
      <c r="AF18" s="1">
        <v>0</v>
      </c>
      <c r="AH18" s="1">
        <v>1</v>
      </c>
      <c r="AJ18" s="1">
        <v>1</v>
      </c>
      <c r="AL18" s="1">
        <v>1</v>
      </c>
      <c r="AN18" s="1">
        <v>0</v>
      </c>
      <c r="AP18" s="1">
        <v>1</v>
      </c>
      <c r="AR18" s="1">
        <v>1</v>
      </c>
      <c r="AT18" s="1">
        <v>1</v>
      </c>
      <c r="AV18" s="1">
        <v>1</v>
      </c>
      <c r="AX18" s="1">
        <v>0</v>
      </c>
      <c r="AZ18" s="1">
        <v>1</v>
      </c>
      <c r="BB18" s="1">
        <v>1</v>
      </c>
      <c r="BD18" s="1">
        <v>1</v>
      </c>
      <c r="BF18" s="1">
        <v>1</v>
      </c>
      <c r="BH18" s="1">
        <v>1</v>
      </c>
      <c r="BJ18" s="1">
        <v>1</v>
      </c>
      <c r="BL18" s="1">
        <v>1</v>
      </c>
      <c r="BN18" s="1">
        <v>1</v>
      </c>
      <c r="BP18" s="1">
        <v>1</v>
      </c>
      <c r="BR18" s="1">
        <v>1</v>
      </c>
      <c r="BT18" s="1">
        <v>1</v>
      </c>
      <c r="BV18" s="1">
        <v>0</v>
      </c>
      <c r="BW18" s="1" t="s">
        <v>373</v>
      </c>
      <c r="BX18" s="1">
        <v>1</v>
      </c>
      <c r="BZ18" s="1">
        <v>1</v>
      </c>
      <c r="CB18" s="1">
        <v>1</v>
      </c>
      <c r="CD18" s="1">
        <v>0</v>
      </c>
      <c r="CF18" s="1">
        <v>1</v>
      </c>
      <c r="CH18" s="1">
        <v>1</v>
      </c>
      <c r="CJ18" s="1">
        <v>1</v>
      </c>
      <c r="CL18" s="1">
        <v>1</v>
      </c>
      <c r="CN18" s="1">
        <v>1</v>
      </c>
      <c r="CP18" s="1">
        <v>1</v>
      </c>
      <c r="CR18" s="1">
        <v>1</v>
      </c>
      <c r="CT18" s="1">
        <v>1</v>
      </c>
      <c r="CV18" s="1">
        <v>1</v>
      </c>
      <c r="CX18" s="1">
        <v>1</v>
      </c>
      <c r="CZ18" s="1">
        <v>0</v>
      </c>
      <c r="DB18" s="7">
        <v>1</v>
      </c>
      <c r="DD18" s="1">
        <v>1</v>
      </c>
      <c r="DF18" s="1">
        <v>1</v>
      </c>
      <c r="DH18" s="1">
        <v>1</v>
      </c>
      <c r="DJ18" s="1">
        <v>0</v>
      </c>
      <c r="DL18" s="7">
        <v>1</v>
      </c>
      <c r="DN18" s="1">
        <v>0</v>
      </c>
      <c r="DP18" s="1">
        <v>1</v>
      </c>
      <c r="DR18" s="1">
        <v>1</v>
      </c>
      <c r="DT18" s="1">
        <v>1</v>
      </c>
      <c r="DU18" s="1" t="s">
        <v>295</v>
      </c>
      <c r="DV18" s="1">
        <v>1</v>
      </c>
      <c r="DW18" s="1" t="s">
        <v>493</v>
      </c>
      <c r="DX18" s="1">
        <v>1</v>
      </c>
      <c r="DZ18" s="1">
        <v>1</v>
      </c>
      <c r="EB18" s="1">
        <v>1</v>
      </c>
      <c r="ED18" s="1">
        <v>1</v>
      </c>
      <c r="EF18" s="1">
        <v>1</v>
      </c>
      <c r="EH18" s="7">
        <v>1</v>
      </c>
      <c r="EJ18" s="1">
        <v>0</v>
      </c>
      <c r="EL18" s="1">
        <v>1</v>
      </c>
      <c r="EN18" s="1">
        <v>1</v>
      </c>
      <c r="EP18" s="1">
        <v>1</v>
      </c>
      <c r="EQ18" s="1" t="s">
        <v>145</v>
      </c>
      <c r="ER18" s="7">
        <v>1</v>
      </c>
      <c r="ET18" s="1">
        <v>1</v>
      </c>
      <c r="EV18" s="7">
        <v>1</v>
      </c>
      <c r="EX18" s="7">
        <v>0</v>
      </c>
      <c r="EZ18" s="1">
        <v>1</v>
      </c>
      <c r="FB18" s="1">
        <v>1</v>
      </c>
      <c r="FD18" s="1">
        <v>1</v>
      </c>
      <c r="FF18" s="8">
        <f>SUM(A18:FE18)</f>
        <v>68</v>
      </c>
      <c r="FG18" s="9">
        <f>68/80</f>
        <v>0.85</v>
      </c>
      <c r="FQ18" s="11"/>
    </row>
    <row r="19" spans="1:173" ht="33.75">
      <c r="A19" s="1" t="s">
        <v>14</v>
      </c>
      <c r="B19" s="1">
        <v>1</v>
      </c>
      <c r="D19" s="1">
        <v>0</v>
      </c>
      <c r="E19" s="1" t="s">
        <v>516</v>
      </c>
      <c r="F19" s="1">
        <v>0</v>
      </c>
      <c r="H19" s="7">
        <v>1</v>
      </c>
      <c r="J19" s="1">
        <v>1</v>
      </c>
      <c r="L19" s="7">
        <v>1</v>
      </c>
      <c r="N19" s="1">
        <v>1</v>
      </c>
      <c r="P19" s="1">
        <v>1</v>
      </c>
      <c r="R19" s="1">
        <v>1</v>
      </c>
      <c r="T19" s="7">
        <v>1</v>
      </c>
      <c r="U19" s="1" t="s">
        <v>239</v>
      </c>
      <c r="V19" s="1">
        <v>1</v>
      </c>
      <c r="X19" s="1">
        <v>1</v>
      </c>
      <c r="Y19" s="1" t="s">
        <v>247</v>
      </c>
      <c r="Z19" s="1">
        <v>1</v>
      </c>
      <c r="AA19" s="1" t="s">
        <v>540</v>
      </c>
      <c r="AB19" s="1">
        <v>1</v>
      </c>
      <c r="AD19" s="1">
        <v>1</v>
      </c>
      <c r="AF19" s="1">
        <v>0</v>
      </c>
      <c r="AH19" s="1">
        <v>1</v>
      </c>
      <c r="AJ19" s="1">
        <v>0</v>
      </c>
      <c r="AL19" s="1">
        <v>1</v>
      </c>
      <c r="AN19" s="1">
        <v>1</v>
      </c>
      <c r="AP19" s="1">
        <v>1</v>
      </c>
      <c r="AR19" s="1">
        <v>1</v>
      </c>
      <c r="AT19" s="1">
        <v>1</v>
      </c>
      <c r="AV19" s="1">
        <v>1</v>
      </c>
      <c r="AX19" s="1">
        <v>1</v>
      </c>
      <c r="AZ19" s="1">
        <v>1</v>
      </c>
      <c r="BB19" s="1">
        <v>1</v>
      </c>
      <c r="BD19" s="1">
        <v>1</v>
      </c>
      <c r="BF19" s="1">
        <v>1</v>
      </c>
      <c r="BH19" s="1">
        <v>1</v>
      </c>
      <c r="BJ19" s="1">
        <v>1</v>
      </c>
      <c r="BL19" s="1">
        <v>1</v>
      </c>
      <c r="BN19" s="1">
        <v>1</v>
      </c>
      <c r="BP19" s="1">
        <v>1</v>
      </c>
      <c r="BR19" s="1">
        <v>0</v>
      </c>
      <c r="BS19" s="1" t="s">
        <v>370</v>
      </c>
      <c r="BT19" s="1">
        <v>1</v>
      </c>
      <c r="BU19" s="1" t="s">
        <v>370</v>
      </c>
      <c r="BV19" s="1">
        <v>0</v>
      </c>
      <c r="BX19" s="1">
        <v>1</v>
      </c>
      <c r="BZ19" s="1">
        <v>1</v>
      </c>
      <c r="CB19" s="1">
        <v>1</v>
      </c>
      <c r="CD19" s="1">
        <v>0</v>
      </c>
      <c r="CF19" s="1">
        <v>1</v>
      </c>
      <c r="CH19" s="1">
        <v>1</v>
      </c>
      <c r="CJ19" s="1">
        <v>0</v>
      </c>
      <c r="CL19" s="1">
        <v>1</v>
      </c>
      <c r="CN19" s="1">
        <v>1</v>
      </c>
      <c r="CP19" s="1">
        <v>1</v>
      </c>
      <c r="CR19" s="1">
        <v>1</v>
      </c>
      <c r="CT19" s="1">
        <v>1</v>
      </c>
      <c r="CV19" s="1">
        <v>1</v>
      </c>
      <c r="CX19" s="1">
        <v>1</v>
      </c>
      <c r="CZ19" s="1">
        <v>0</v>
      </c>
      <c r="DB19" s="7">
        <v>1</v>
      </c>
      <c r="DD19" s="1">
        <v>1</v>
      </c>
      <c r="DF19" s="1">
        <v>1</v>
      </c>
      <c r="DH19" s="1">
        <v>1</v>
      </c>
      <c r="DJ19" s="1">
        <v>1</v>
      </c>
      <c r="DL19" s="7">
        <v>1</v>
      </c>
      <c r="DN19" s="1">
        <v>0</v>
      </c>
      <c r="DO19" s="1" t="s">
        <v>587</v>
      </c>
      <c r="DP19" s="1">
        <v>1</v>
      </c>
      <c r="DR19" s="1">
        <v>0</v>
      </c>
      <c r="DT19" s="1">
        <v>1</v>
      </c>
      <c r="DU19" s="1" t="s">
        <v>295</v>
      </c>
      <c r="DV19" s="1">
        <v>1</v>
      </c>
      <c r="DW19" s="1" t="s">
        <v>493</v>
      </c>
      <c r="DX19" s="1">
        <v>1</v>
      </c>
      <c r="DZ19" s="1">
        <v>1</v>
      </c>
      <c r="EB19" s="1">
        <v>1</v>
      </c>
      <c r="ED19" s="1">
        <v>0</v>
      </c>
      <c r="EF19" s="1">
        <v>1</v>
      </c>
      <c r="EH19" s="7">
        <v>1</v>
      </c>
      <c r="EJ19" s="1">
        <v>1</v>
      </c>
      <c r="EL19" s="1">
        <v>1</v>
      </c>
      <c r="EN19" s="1">
        <v>1</v>
      </c>
      <c r="EP19" s="7">
        <v>1</v>
      </c>
      <c r="ER19" s="7">
        <v>1</v>
      </c>
      <c r="ET19" s="1">
        <v>1</v>
      </c>
      <c r="EV19" s="7">
        <v>1</v>
      </c>
      <c r="EX19" s="7">
        <v>1</v>
      </c>
      <c r="EZ19" s="1">
        <v>1</v>
      </c>
      <c r="FB19" s="1">
        <v>1</v>
      </c>
      <c r="FD19" s="1">
        <v>1</v>
      </c>
      <c r="FF19" s="8">
        <f>SUM(A19:FE19)</f>
        <v>68</v>
      </c>
      <c r="FG19" s="9">
        <f>68/80</f>
        <v>0.85</v>
      </c>
      <c r="FQ19" s="11"/>
    </row>
    <row r="20" spans="1:173" ht="56.25">
      <c r="A20" s="1" t="s">
        <v>214</v>
      </c>
      <c r="B20" s="1">
        <v>0</v>
      </c>
      <c r="D20" s="1">
        <v>0</v>
      </c>
      <c r="F20" s="1">
        <v>0</v>
      </c>
      <c r="H20" s="7">
        <v>1</v>
      </c>
      <c r="J20" s="1">
        <v>1</v>
      </c>
      <c r="L20" s="7">
        <v>0</v>
      </c>
      <c r="N20" s="1">
        <v>0</v>
      </c>
      <c r="P20" s="1">
        <v>0</v>
      </c>
      <c r="Q20" s="1" t="s">
        <v>533</v>
      </c>
      <c r="R20" s="1">
        <v>1</v>
      </c>
      <c r="T20" s="7">
        <v>1</v>
      </c>
      <c r="U20" s="7" t="s">
        <v>240</v>
      </c>
      <c r="V20" s="1">
        <v>1</v>
      </c>
      <c r="X20" s="1">
        <v>0</v>
      </c>
      <c r="Z20" s="1">
        <v>1</v>
      </c>
      <c r="AB20" s="1">
        <v>0</v>
      </c>
      <c r="AD20" s="1">
        <v>0</v>
      </c>
      <c r="AF20" s="1">
        <v>1</v>
      </c>
      <c r="AH20" s="1">
        <v>1</v>
      </c>
      <c r="AJ20" s="1">
        <v>0</v>
      </c>
      <c r="AL20" s="1">
        <v>0</v>
      </c>
      <c r="AN20" s="1">
        <v>0</v>
      </c>
      <c r="AP20" s="1">
        <v>0</v>
      </c>
      <c r="AR20" s="1">
        <v>1</v>
      </c>
      <c r="AT20" s="1">
        <v>0</v>
      </c>
      <c r="AU20" s="1" t="s">
        <v>520</v>
      </c>
      <c r="AV20" s="1">
        <v>0</v>
      </c>
      <c r="AX20" s="1">
        <v>0</v>
      </c>
      <c r="AZ20" s="1">
        <v>1</v>
      </c>
      <c r="BB20" s="1">
        <v>1</v>
      </c>
      <c r="BD20" s="1">
        <v>0</v>
      </c>
      <c r="BF20" s="1">
        <v>1</v>
      </c>
      <c r="BH20" s="1">
        <v>1</v>
      </c>
      <c r="BI20" s="1" t="s">
        <v>566</v>
      </c>
      <c r="BJ20" s="1">
        <v>1</v>
      </c>
      <c r="BL20" s="1">
        <v>0</v>
      </c>
      <c r="BN20" s="1">
        <v>0</v>
      </c>
      <c r="BP20" s="1">
        <v>0</v>
      </c>
      <c r="BR20" s="1">
        <v>0</v>
      </c>
      <c r="BT20" s="1">
        <v>0</v>
      </c>
      <c r="BV20" s="1">
        <v>0</v>
      </c>
      <c r="BX20" s="1">
        <v>1</v>
      </c>
      <c r="BY20" s="1" t="s">
        <v>575</v>
      </c>
      <c r="BZ20" s="1">
        <v>1</v>
      </c>
      <c r="CB20" s="1">
        <v>0</v>
      </c>
      <c r="CD20" s="1">
        <v>0</v>
      </c>
      <c r="CF20" s="1">
        <v>0</v>
      </c>
      <c r="CH20" s="1">
        <v>0</v>
      </c>
      <c r="CJ20" s="1">
        <v>0</v>
      </c>
      <c r="CL20" s="1">
        <v>1</v>
      </c>
      <c r="CN20" s="1">
        <v>0</v>
      </c>
      <c r="CP20" s="1">
        <v>0</v>
      </c>
      <c r="CR20" s="1">
        <v>1</v>
      </c>
      <c r="CT20" s="1">
        <v>0</v>
      </c>
      <c r="CV20" s="1">
        <v>1</v>
      </c>
      <c r="CX20" s="1">
        <v>0</v>
      </c>
      <c r="CY20" s="1" t="s">
        <v>497</v>
      </c>
      <c r="CZ20" s="1">
        <v>1</v>
      </c>
      <c r="DA20" s="1" t="s">
        <v>205</v>
      </c>
      <c r="DB20" s="7">
        <v>0</v>
      </c>
      <c r="DD20" s="1">
        <v>0</v>
      </c>
      <c r="DF20" s="1">
        <v>0</v>
      </c>
      <c r="DH20" s="1">
        <v>0</v>
      </c>
      <c r="DJ20" s="1">
        <v>0</v>
      </c>
      <c r="DL20" s="7">
        <v>0</v>
      </c>
      <c r="DN20" s="1">
        <v>1</v>
      </c>
      <c r="DO20" s="1" t="s">
        <v>587</v>
      </c>
      <c r="DP20" s="1">
        <v>0</v>
      </c>
      <c r="DR20" s="1">
        <v>0</v>
      </c>
      <c r="DT20" s="1">
        <v>1</v>
      </c>
      <c r="DU20" s="1" t="s">
        <v>291</v>
      </c>
      <c r="DV20" s="1">
        <v>1</v>
      </c>
      <c r="DX20" s="1">
        <v>1</v>
      </c>
      <c r="DZ20" s="1">
        <v>1</v>
      </c>
      <c r="EB20" s="1">
        <v>1</v>
      </c>
      <c r="ED20" s="1">
        <v>1</v>
      </c>
      <c r="EF20" s="1">
        <v>0</v>
      </c>
      <c r="EH20" s="7">
        <v>0</v>
      </c>
      <c r="EJ20" s="1">
        <v>0</v>
      </c>
      <c r="EL20" s="1">
        <v>0</v>
      </c>
      <c r="EN20" s="1">
        <v>1</v>
      </c>
      <c r="EP20" s="7">
        <v>0</v>
      </c>
      <c r="EQ20" s="1" t="s">
        <v>143</v>
      </c>
      <c r="ER20" s="7">
        <v>1</v>
      </c>
      <c r="ET20" s="1">
        <v>0</v>
      </c>
      <c r="EV20" s="7">
        <v>0</v>
      </c>
      <c r="EX20" s="7">
        <v>0</v>
      </c>
      <c r="EZ20" s="1">
        <v>0</v>
      </c>
      <c r="FB20" s="1">
        <v>0</v>
      </c>
      <c r="FC20" s="1" t="s">
        <v>186</v>
      </c>
      <c r="FD20" s="1">
        <v>1</v>
      </c>
      <c r="FF20" s="8">
        <f>SUM(A20:FE20)</f>
        <v>30</v>
      </c>
      <c r="FG20" s="9">
        <f>30/80</f>
        <v>0.375</v>
      </c>
      <c r="FQ20" s="11"/>
    </row>
    <row r="21" spans="1:173" ht="22.5">
      <c r="A21" s="1" t="s">
        <v>15</v>
      </c>
      <c r="B21" s="1">
        <v>0</v>
      </c>
      <c r="D21" s="1">
        <v>0</v>
      </c>
      <c r="F21" s="1">
        <v>0</v>
      </c>
      <c r="H21" s="7">
        <v>1</v>
      </c>
      <c r="J21" s="1">
        <v>1</v>
      </c>
      <c r="L21" s="7">
        <v>0</v>
      </c>
      <c r="N21" s="1">
        <v>0</v>
      </c>
      <c r="P21" s="1">
        <v>0</v>
      </c>
      <c r="R21" s="1">
        <v>1</v>
      </c>
      <c r="T21" s="7">
        <v>0</v>
      </c>
      <c r="V21" s="1">
        <v>0</v>
      </c>
      <c r="X21" s="1">
        <v>0</v>
      </c>
      <c r="Z21" s="1">
        <v>0</v>
      </c>
      <c r="AB21" s="1">
        <v>0</v>
      </c>
      <c r="AD21" s="1">
        <v>0</v>
      </c>
      <c r="AF21" s="1">
        <v>1</v>
      </c>
      <c r="AH21" s="1">
        <v>1</v>
      </c>
      <c r="AJ21" s="1">
        <v>0</v>
      </c>
      <c r="AL21" s="1">
        <v>0</v>
      </c>
      <c r="AN21" s="1">
        <v>1</v>
      </c>
      <c r="AP21" s="1">
        <v>0</v>
      </c>
      <c r="AR21" s="1">
        <v>0</v>
      </c>
      <c r="AT21" s="1">
        <v>0</v>
      </c>
      <c r="AU21" s="1" t="s">
        <v>520</v>
      </c>
      <c r="AV21" s="1">
        <v>0</v>
      </c>
      <c r="AX21" s="1">
        <v>0</v>
      </c>
      <c r="AZ21" s="1">
        <v>0</v>
      </c>
      <c r="BB21" s="1">
        <v>0</v>
      </c>
      <c r="BD21" s="1">
        <v>0</v>
      </c>
      <c r="BF21" s="1">
        <v>0</v>
      </c>
      <c r="BH21" s="1">
        <v>1</v>
      </c>
      <c r="BI21" s="1" t="s">
        <v>567</v>
      </c>
      <c r="BJ21" s="1">
        <v>1</v>
      </c>
      <c r="BL21" s="1">
        <v>0</v>
      </c>
      <c r="BN21" s="1">
        <v>0</v>
      </c>
      <c r="BP21" s="1">
        <v>0</v>
      </c>
      <c r="BR21" s="1">
        <v>0</v>
      </c>
      <c r="BT21" s="1">
        <v>0</v>
      </c>
      <c r="BV21" s="1">
        <v>0</v>
      </c>
      <c r="BX21" s="1">
        <v>0</v>
      </c>
      <c r="BZ21" s="1">
        <v>0</v>
      </c>
      <c r="CB21" s="1">
        <v>0</v>
      </c>
      <c r="CD21" s="1">
        <v>0</v>
      </c>
      <c r="CF21" s="1">
        <v>0</v>
      </c>
      <c r="CH21" s="1">
        <v>0</v>
      </c>
      <c r="CJ21" s="1">
        <v>0</v>
      </c>
      <c r="CL21" s="1">
        <v>1</v>
      </c>
      <c r="CM21" s="1" t="s">
        <v>508</v>
      </c>
      <c r="CN21" s="1">
        <v>0</v>
      </c>
      <c r="CP21" s="1">
        <v>0</v>
      </c>
      <c r="CR21" s="1">
        <v>1</v>
      </c>
      <c r="CT21" s="1">
        <v>0</v>
      </c>
      <c r="CV21" s="1">
        <v>0</v>
      </c>
      <c r="CX21" s="1">
        <v>0</v>
      </c>
      <c r="CZ21" s="1">
        <v>0</v>
      </c>
      <c r="DB21" s="7">
        <v>0</v>
      </c>
      <c r="DD21" s="1">
        <v>0</v>
      </c>
      <c r="DF21" s="1">
        <v>0</v>
      </c>
      <c r="DH21" s="1">
        <v>1</v>
      </c>
      <c r="DJ21" s="1">
        <v>0</v>
      </c>
      <c r="DL21" s="7">
        <v>0</v>
      </c>
      <c r="DN21" s="1">
        <v>0</v>
      </c>
      <c r="DP21" s="1">
        <v>0</v>
      </c>
      <c r="DR21" s="1">
        <v>0</v>
      </c>
      <c r="DT21" s="1">
        <v>0</v>
      </c>
      <c r="DV21" s="1">
        <v>0</v>
      </c>
      <c r="DX21" s="1">
        <v>0</v>
      </c>
      <c r="DZ21" s="1">
        <v>1</v>
      </c>
      <c r="EB21" s="1">
        <v>1</v>
      </c>
      <c r="ED21" s="1">
        <v>1</v>
      </c>
      <c r="EF21" s="1">
        <v>0</v>
      </c>
      <c r="EH21" s="7">
        <v>0</v>
      </c>
      <c r="EJ21" s="1">
        <v>0</v>
      </c>
      <c r="EL21" s="1">
        <v>0</v>
      </c>
      <c r="EN21" s="1">
        <v>0</v>
      </c>
      <c r="EP21" s="7">
        <v>0</v>
      </c>
      <c r="ER21" s="7">
        <v>0</v>
      </c>
      <c r="ES21" s="1" t="s">
        <v>495</v>
      </c>
      <c r="ET21" s="1">
        <v>0</v>
      </c>
      <c r="EV21" s="7">
        <v>0</v>
      </c>
      <c r="EX21" s="7">
        <v>0</v>
      </c>
      <c r="EZ21" s="1">
        <v>0</v>
      </c>
      <c r="FB21" s="1">
        <v>0</v>
      </c>
      <c r="FD21" s="1">
        <v>0</v>
      </c>
      <c r="FE21" s="1" t="s">
        <v>168</v>
      </c>
      <c r="FF21" s="8">
        <f>SUM(A21:FE21)</f>
        <v>14</v>
      </c>
      <c r="FG21" s="9">
        <f>14/80</f>
        <v>0.175</v>
      </c>
      <c r="FQ21" s="11"/>
    </row>
    <row r="22" spans="1:173" s="1" customFormat="1" ht="33.75">
      <c r="A22" s="1" t="s">
        <v>7</v>
      </c>
      <c r="B22" s="1">
        <v>0</v>
      </c>
      <c r="D22" s="1">
        <v>0</v>
      </c>
      <c r="F22" s="1">
        <v>0</v>
      </c>
      <c r="H22" s="1">
        <v>0</v>
      </c>
      <c r="I22" s="1" t="s">
        <v>535</v>
      </c>
      <c r="J22" s="1">
        <v>1</v>
      </c>
      <c r="L22" s="1">
        <v>0</v>
      </c>
      <c r="N22" s="1">
        <v>0</v>
      </c>
      <c r="P22" s="1">
        <v>0</v>
      </c>
      <c r="R22" s="1">
        <v>0</v>
      </c>
      <c r="T22" s="1">
        <v>0</v>
      </c>
      <c r="V22" s="1">
        <v>0</v>
      </c>
      <c r="X22" s="1">
        <v>0</v>
      </c>
      <c r="Z22" s="1">
        <v>0</v>
      </c>
      <c r="AB22" s="1">
        <v>0</v>
      </c>
      <c r="AD22" s="1">
        <v>0</v>
      </c>
      <c r="AF22" s="1">
        <v>1</v>
      </c>
      <c r="AG22" s="1" t="s">
        <v>546</v>
      </c>
      <c r="AH22" s="1">
        <v>1</v>
      </c>
      <c r="AJ22" s="1">
        <v>0</v>
      </c>
      <c r="AL22" s="1">
        <v>0</v>
      </c>
      <c r="AN22" s="1">
        <v>0</v>
      </c>
      <c r="AP22" s="1">
        <v>1</v>
      </c>
      <c r="AQ22" s="1" t="s">
        <v>100</v>
      </c>
      <c r="AR22" s="1">
        <v>0</v>
      </c>
      <c r="AT22" s="1">
        <v>0</v>
      </c>
      <c r="AV22" s="1">
        <v>0</v>
      </c>
      <c r="AW22" s="1" t="s">
        <v>557</v>
      </c>
      <c r="AX22" s="1">
        <v>0</v>
      </c>
      <c r="AZ22" s="1">
        <v>0</v>
      </c>
      <c r="BB22" s="1">
        <v>1</v>
      </c>
      <c r="BC22" s="1" t="s">
        <v>565</v>
      </c>
      <c r="BD22" s="1">
        <v>0</v>
      </c>
      <c r="BF22" s="1">
        <v>0</v>
      </c>
      <c r="BH22" s="1">
        <v>0</v>
      </c>
      <c r="BJ22" s="1">
        <v>0</v>
      </c>
      <c r="BL22" s="1">
        <v>0</v>
      </c>
      <c r="BN22" s="1">
        <v>0</v>
      </c>
      <c r="BP22" s="1">
        <v>0</v>
      </c>
      <c r="BR22" s="1">
        <v>0</v>
      </c>
      <c r="BT22" s="1">
        <v>0</v>
      </c>
      <c r="BV22" s="1">
        <v>0</v>
      </c>
      <c r="BX22" s="1">
        <v>0</v>
      </c>
      <c r="BZ22" s="1">
        <v>0</v>
      </c>
      <c r="CB22" s="1">
        <v>0</v>
      </c>
      <c r="CD22" s="1">
        <v>0</v>
      </c>
      <c r="CF22" s="1">
        <v>0</v>
      </c>
      <c r="CH22" s="1">
        <v>0</v>
      </c>
      <c r="CJ22" s="1">
        <v>0</v>
      </c>
      <c r="CL22" s="1">
        <v>0</v>
      </c>
      <c r="CN22" s="1">
        <v>0</v>
      </c>
      <c r="CP22" s="1">
        <v>0</v>
      </c>
      <c r="CR22" s="1">
        <v>0</v>
      </c>
      <c r="CT22" s="1">
        <v>0</v>
      </c>
      <c r="CV22" s="1">
        <v>0</v>
      </c>
      <c r="CX22" s="1">
        <v>0</v>
      </c>
      <c r="CZ22" s="1">
        <v>0</v>
      </c>
      <c r="DB22" s="1">
        <v>0</v>
      </c>
      <c r="DD22" s="1">
        <v>0</v>
      </c>
      <c r="DF22" s="1">
        <v>0</v>
      </c>
      <c r="DH22" s="1">
        <v>0</v>
      </c>
      <c r="DJ22" s="1">
        <v>0</v>
      </c>
      <c r="DL22" s="1">
        <v>0</v>
      </c>
      <c r="DN22" s="1">
        <v>1</v>
      </c>
      <c r="DO22" s="1" t="s">
        <v>137</v>
      </c>
      <c r="DP22" s="1">
        <v>0</v>
      </c>
      <c r="DR22" s="1">
        <v>0</v>
      </c>
      <c r="DT22" s="1">
        <v>0</v>
      </c>
      <c r="DV22" s="1">
        <v>0</v>
      </c>
      <c r="DX22" s="1">
        <v>0</v>
      </c>
      <c r="DZ22" s="1">
        <v>0</v>
      </c>
      <c r="EB22" s="1">
        <v>0</v>
      </c>
      <c r="ED22" s="1">
        <v>0</v>
      </c>
      <c r="EF22" s="1">
        <v>0</v>
      </c>
      <c r="EH22" s="1">
        <v>0</v>
      </c>
      <c r="EJ22" s="1">
        <v>0</v>
      </c>
      <c r="EL22" s="1">
        <v>0</v>
      </c>
      <c r="EN22" s="1">
        <v>0</v>
      </c>
      <c r="EP22" s="1">
        <v>0</v>
      </c>
      <c r="ER22" s="1">
        <v>1</v>
      </c>
      <c r="ES22" s="1" t="s">
        <v>129</v>
      </c>
      <c r="ET22" s="1">
        <v>0</v>
      </c>
      <c r="EV22" s="1">
        <v>0</v>
      </c>
      <c r="EX22" s="1">
        <v>0</v>
      </c>
      <c r="EZ22" s="1">
        <v>0</v>
      </c>
      <c r="FB22" s="1">
        <v>0</v>
      </c>
      <c r="FD22" s="1">
        <v>0</v>
      </c>
      <c r="FF22" s="8">
        <f>SUM(A22:FE22)</f>
        <v>7</v>
      </c>
      <c r="FG22" s="15">
        <f>7/80</f>
        <v>0.0875</v>
      </c>
      <c r="FQ22" s="16"/>
    </row>
    <row r="23" spans="1:173" ht="22.5">
      <c r="A23" s="1" t="s">
        <v>72</v>
      </c>
      <c r="B23" s="1">
        <v>0</v>
      </c>
      <c r="C23" s="1" t="s">
        <v>500</v>
      </c>
      <c r="D23" s="1">
        <v>0</v>
      </c>
      <c r="F23" s="1">
        <v>0</v>
      </c>
      <c r="H23" s="7">
        <v>1</v>
      </c>
      <c r="J23" s="1">
        <v>1</v>
      </c>
      <c r="L23" s="7">
        <v>0</v>
      </c>
      <c r="N23" s="1">
        <v>1</v>
      </c>
      <c r="P23" s="1">
        <v>1</v>
      </c>
      <c r="R23" s="1">
        <v>1</v>
      </c>
      <c r="T23" s="7">
        <v>1</v>
      </c>
      <c r="U23" s="7" t="s">
        <v>240</v>
      </c>
      <c r="V23" s="1">
        <v>0</v>
      </c>
      <c r="X23" s="1">
        <v>0</v>
      </c>
      <c r="Z23" s="1">
        <v>0</v>
      </c>
      <c r="AB23" s="1">
        <v>0</v>
      </c>
      <c r="AD23" s="1">
        <v>0</v>
      </c>
      <c r="AF23" s="1">
        <v>1</v>
      </c>
      <c r="AH23" s="1">
        <v>1</v>
      </c>
      <c r="AJ23" s="1">
        <v>0</v>
      </c>
      <c r="AL23" s="1">
        <v>0</v>
      </c>
      <c r="AN23" s="1">
        <v>0</v>
      </c>
      <c r="AP23" s="1">
        <v>0</v>
      </c>
      <c r="AR23" s="1">
        <v>0</v>
      </c>
      <c r="AT23" s="1">
        <v>1</v>
      </c>
      <c r="AV23" s="1">
        <v>0</v>
      </c>
      <c r="AX23" s="1">
        <v>0</v>
      </c>
      <c r="AZ23" s="1">
        <v>0</v>
      </c>
      <c r="BB23" s="1">
        <v>0</v>
      </c>
      <c r="BD23" s="1">
        <v>1</v>
      </c>
      <c r="BF23" s="1">
        <v>1</v>
      </c>
      <c r="BH23" s="1">
        <v>1</v>
      </c>
      <c r="BJ23" s="1">
        <v>1</v>
      </c>
      <c r="BL23" s="1">
        <v>0</v>
      </c>
      <c r="BN23" s="1">
        <v>1</v>
      </c>
      <c r="BP23" s="1">
        <v>0</v>
      </c>
      <c r="BR23" s="1">
        <v>0</v>
      </c>
      <c r="BT23" s="1">
        <v>0</v>
      </c>
      <c r="BV23" s="1">
        <v>1</v>
      </c>
      <c r="BX23" s="1">
        <v>1</v>
      </c>
      <c r="BZ23" s="1">
        <v>1</v>
      </c>
      <c r="CB23" s="1">
        <v>1</v>
      </c>
      <c r="CD23" s="1">
        <v>0</v>
      </c>
      <c r="CF23" s="1">
        <v>0</v>
      </c>
      <c r="CH23" s="1">
        <v>1</v>
      </c>
      <c r="CJ23" s="1">
        <v>0</v>
      </c>
      <c r="CL23" s="1">
        <v>0</v>
      </c>
      <c r="CN23" s="1">
        <v>0</v>
      </c>
      <c r="CP23" s="1">
        <v>0</v>
      </c>
      <c r="CR23" s="1">
        <v>1</v>
      </c>
      <c r="CT23" s="1">
        <v>0</v>
      </c>
      <c r="CV23" s="1">
        <v>1</v>
      </c>
      <c r="CX23" s="1">
        <v>1</v>
      </c>
      <c r="CZ23" s="1">
        <v>0</v>
      </c>
      <c r="DB23" s="7">
        <v>0</v>
      </c>
      <c r="DD23" s="1">
        <v>0</v>
      </c>
      <c r="DF23" s="1">
        <v>0</v>
      </c>
      <c r="DH23" s="1">
        <v>0</v>
      </c>
      <c r="DJ23" s="1">
        <v>0</v>
      </c>
      <c r="DL23" s="7">
        <v>0</v>
      </c>
      <c r="DN23" s="1">
        <v>1</v>
      </c>
      <c r="DP23" s="1">
        <v>1</v>
      </c>
      <c r="DR23" s="1">
        <v>0</v>
      </c>
      <c r="DT23" s="1">
        <v>1</v>
      </c>
      <c r="DU23" s="1" t="s">
        <v>295</v>
      </c>
      <c r="DV23" s="1">
        <v>1</v>
      </c>
      <c r="DX23" s="1">
        <v>0</v>
      </c>
      <c r="DZ23" s="1">
        <v>1</v>
      </c>
      <c r="EB23" s="1">
        <v>1</v>
      </c>
      <c r="ED23" s="1">
        <v>1</v>
      </c>
      <c r="EF23" s="1">
        <v>1</v>
      </c>
      <c r="EI23" s="1"/>
      <c r="EJ23" s="1">
        <v>1</v>
      </c>
      <c r="EL23" s="1">
        <v>0</v>
      </c>
      <c r="EN23" s="1">
        <v>1</v>
      </c>
      <c r="EO23" s="1" t="s">
        <v>496</v>
      </c>
      <c r="EP23" s="7">
        <v>0</v>
      </c>
      <c r="ER23" s="7">
        <v>1</v>
      </c>
      <c r="ET23" s="1">
        <v>0</v>
      </c>
      <c r="EV23" s="7">
        <v>0</v>
      </c>
      <c r="EX23" s="7">
        <v>0</v>
      </c>
      <c r="EZ23" s="1">
        <v>0</v>
      </c>
      <c r="FB23" s="1">
        <v>0</v>
      </c>
      <c r="FD23" s="1">
        <v>1</v>
      </c>
      <c r="FE23" s="1" t="s">
        <v>293</v>
      </c>
      <c r="FF23" s="8">
        <f>SUM(A23:FE23)</f>
        <v>34</v>
      </c>
      <c r="FG23" s="9">
        <f>34/80</f>
        <v>0.425</v>
      </c>
      <c r="FQ23" s="11"/>
    </row>
    <row r="24" spans="1:173" ht="11.25">
      <c r="A24" s="1" t="s">
        <v>16</v>
      </c>
      <c r="B24" s="1">
        <v>1</v>
      </c>
      <c r="D24" s="1">
        <v>1</v>
      </c>
      <c r="F24" s="1">
        <v>1</v>
      </c>
      <c r="H24" s="7">
        <v>1</v>
      </c>
      <c r="J24" s="1">
        <v>1</v>
      </c>
      <c r="L24" s="7">
        <v>1</v>
      </c>
      <c r="N24" s="1">
        <v>0</v>
      </c>
      <c r="P24" s="1">
        <v>1</v>
      </c>
      <c r="R24" s="1">
        <v>1</v>
      </c>
      <c r="T24" s="7">
        <v>1</v>
      </c>
      <c r="V24" s="1">
        <v>0</v>
      </c>
      <c r="X24" s="1">
        <v>0</v>
      </c>
      <c r="Z24" s="1">
        <v>1</v>
      </c>
      <c r="AB24" s="1">
        <v>0</v>
      </c>
      <c r="AD24" s="1">
        <v>1</v>
      </c>
      <c r="AF24" s="1">
        <v>0</v>
      </c>
      <c r="AH24" s="1">
        <v>0</v>
      </c>
      <c r="AJ24" s="1">
        <v>1</v>
      </c>
      <c r="AL24" s="1">
        <v>0</v>
      </c>
      <c r="AN24" s="1">
        <v>1</v>
      </c>
      <c r="AP24" s="1">
        <v>1</v>
      </c>
      <c r="AR24" s="1">
        <v>0</v>
      </c>
      <c r="AT24" s="1">
        <v>0</v>
      </c>
      <c r="AV24" s="1">
        <v>1</v>
      </c>
      <c r="AX24" s="1">
        <v>1</v>
      </c>
      <c r="AZ24" s="1">
        <v>1</v>
      </c>
      <c r="BB24" s="1">
        <v>0</v>
      </c>
      <c r="BD24" s="1">
        <v>1</v>
      </c>
      <c r="BF24" s="1">
        <v>0</v>
      </c>
      <c r="BH24" s="1">
        <v>0</v>
      </c>
      <c r="BJ24" s="1">
        <v>0</v>
      </c>
      <c r="BL24" s="1">
        <v>1</v>
      </c>
      <c r="BN24" s="1">
        <v>0</v>
      </c>
      <c r="BP24" s="1">
        <v>1</v>
      </c>
      <c r="BR24" s="1">
        <v>1</v>
      </c>
      <c r="BT24" s="1">
        <v>0</v>
      </c>
      <c r="BV24" s="1">
        <v>0</v>
      </c>
      <c r="BX24" s="1">
        <v>1</v>
      </c>
      <c r="BZ24" s="1">
        <v>0</v>
      </c>
      <c r="CB24" s="1">
        <v>0</v>
      </c>
      <c r="CD24" s="1">
        <v>1</v>
      </c>
      <c r="CF24" s="1">
        <v>0</v>
      </c>
      <c r="CH24" s="1">
        <v>0</v>
      </c>
      <c r="CJ24" s="1">
        <v>0</v>
      </c>
      <c r="CL24" s="1">
        <v>1</v>
      </c>
      <c r="CN24" s="1">
        <v>0</v>
      </c>
      <c r="CP24" s="1">
        <v>1</v>
      </c>
      <c r="CR24" s="1">
        <v>0</v>
      </c>
      <c r="CT24" s="1">
        <v>1</v>
      </c>
      <c r="CV24" s="1">
        <v>0</v>
      </c>
      <c r="CX24" s="1">
        <v>1</v>
      </c>
      <c r="CZ24" s="1">
        <v>0</v>
      </c>
      <c r="DB24" s="7">
        <v>1</v>
      </c>
      <c r="DD24" s="1">
        <v>1</v>
      </c>
      <c r="DF24" s="1">
        <v>0</v>
      </c>
      <c r="DH24" s="1">
        <v>0</v>
      </c>
      <c r="DJ24" s="1">
        <v>0</v>
      </c>
      <c r="DL24" s="7">
        <v>0</v>
      </c>
      <c r="DN24" s="1">
        <v>0</v>
      </c>
      <c r="DP24" s="1">
        <v>1</v>
      </c>
      <c r="DR24" s="1">
        <v>1</v>
      </c>
      <c r="DT24" s="1">
        <v>0</v>
      </c>
      <c r="DV24" s="1">
        <v>0</v>
      </c>
      <c r="DX24" s="1">
        <v>1</v>
      </c>
      <c r="DZ24" s="1">
        <v>1</v>
      </c>
      <c r="EB24" s="1">
        <v>1</v>
      </c>
      <c r="ED24" s="1">
        <v>1</v>
      </c>
      <c r="EF24" s="1">
        <v>1</v>
      </c>
      <c r="EH24" s="7">
        <v>0</v>
      </c>
      <c r="EJ24" s="1">
        <v>0</v>
      </c>
      <c r="EL24" s="1">
        <v>1</v>
      </c>
      <c r="EN24" s="1">
        <v>1</v>
      </c>
      <c r="EP24" s="7">
        <v>1</v>
      </c>
      <c r="ER24" s="7">
        <v>0</v>
      </c>
      <c r="ET24" s="1">
        <v>0</v>
      </c>
      <c r="EV24" s="7">
        <v>1</v>
      </c>
      <c r="EX24" s="7">
        <v>1</v>
      </c>
      <c r="EZ24" s="1">
        <v>1</v>
      </c>
      <c r="FB24" s="1">
        <v>1</v>
      </c>
      <c r="FD24" s="1">
        <v>1</v>
      </c>
      <c r="FF24" s="8">
        <f>SUM(A24:FE24)</f>
        <v>44</v>
      </c>
      <c r="FG24" s="9">
        <f>44/80</f>
        <v>0.55</v>
      </c>
      <c r="FQ24" s="11"/>
    </row>
    <row r="25" spans="1:173" ht="11.25">
      <c r="A25" s="1" t="s">
        <v>17</v>
      </c>
      <c r="B25" s="1">
        <v>1</v>
      </c>
      <c r="D25" s="1">
        <v>1</v>
      </c>
      <c r="F25" s="1">
        <v>0</v>
      </c>
      <c r="H25" s="7">
        <v>1</v>
      </c>
      <c r="J25" s="1">
        <v>1</v>
      </c>
      <c r="L25" s="7">
        <v>1</v>
      </c>
      <c r="N25" s="1">
        <v>0</v>
      </c>
      <c r="P25" s="1">
        <v>0</v>
      </c>
      <c r="R25" s="1">
        <v>0</v>
      </c>
      <c r="T25" s="7">
        <v>0</v>
      </c>
      <c r="V25" s="1">
        <v>0</v>
      </c>
      <c r="X25" s="1">
        <v>0</v>
      </c>
      <c r="Z25" s="1">
        <v>0</v>
      </c>
      <c r="AB25" s="1">
        <v>0</v>
      </c>
      <c r="AD25" s="1">
        <v>1</v>
      </c>
      <c r="AF25" s="1">
        <v>0</v>
      </c>
      <c r="AH25" s="1">
        <v>0</v>
      </c>
      <c r="AJ25" s="1">
        <v>0</v>
      </c>
      <c r="AL25" s="1">
        <v>0</v>
      </c>
      <c r="AN25" s="1">
        <v>0</v>
      </c>
      <c r="AP25" s="1">
        <v>1</v>
      </c>
      <c r="AR25" s="1">
        <v>0</v>
      </c>
      <c r="AT25" s="1">
        <v>1</v>
      </c>
      <c r="AV25" s="1">
        <v>0</v>
      </c>
      <c r="AX25" s="1">
        <v>0</v>
      </c>
      <c r="AZ25" s="1">
        <v>1</v>
      </c>
      <c r="BB25" s="1">
        <v>0</v>
      </c>
      <c r="BD25" s="1">
        <v>1</v>
      </c>
      <c r="BF25" s="1">
        <v>0</v>
      </c>
      <c r="BH25" s="1">
        <v>1</v>
      </c>
      <c r="BJ25" s="1">
        <v>0</v>
      </c>
      <c r="BL25" s="1">
        <v>1</v>
      </c>
      <c r="BN25" s="1">
        <v>0</v>
      </c>
      <c r="BP25" s="1">
        <v>0</v>
      </c>
      <c r="BR25" s="1">
        <v>0</v>
      </c>
      <c r="BT25" s="1">
        <v>0</v>
      </c>
      <c r="BV25" s="1">
        <v>0</v>
      </c>
      <c r="BX25" s="1">
        <v>0</v>
      </c>
      <c r="BZ25" s="1">
        <v>0</v>
      </c>
      <c r="CB25" s="1">
        <v>0</v>
      </c>
      <c r="CD25" s="1">
        <v>0</v>
      </c>
      <c r="CF25" s="1">
        <v>1</v>
      </c>
      <c r="CH25" s="1">
        <v>0</v>
      </c>
      <c r="CJ25" s="1">
        <v>1</v>
      </c>
      <c r="CL25" s="1">
        <v>0</v>
      </c>
      <c r="CN25" s="1">
        <v>0</v>
      </c>
      <c r="CP25" s="1">
        <v>0</v>
      </c>
      <c r="CR25" s="1">
        <v>0</v>
      </c>
      <c r="CT25" s="1">
        <v>0</v>
      </c>
      <c r="CV25" s="1">
        <v>0</v>
      </c>
      <c r="CX25" s="1">
        <v>0</v>
      </c>
      <c r="CZ25" s="1">
        <v>0</v>
      </c>
      <c r="DB25" s="7">
        <v>1</v>
      </c>
      <c r="DD25" s="1">
        <v>0</v>
      </c>
      <c r="DF25" s="1">
        <v>0</v>
      </c>
      <c r="DH25" s="1">
        <v>1</v>
      </c>
      <c r="DI25" s="1" t="s">
        <v>445</v>
      </c>
      <c r="DJ25" s="1">
        <v>0</v>
      </c>
      <c r="DL25" s="7">
        <v>0</v>
      </c>
      <c r="DN25" s="1">
        <v>0</v>
      </c>
      <c r="DP25" s="1">
        <v>1</v>
      </c>
      <c r="DR25" s="1">
        <v>0</v>
      </c>
      <c r="DT25" s="1">
        <v>1</v>
      </c>
      <c r="DV25" s="1">
        <v>0</v>
      </c>
      <c r="DX25" s="1">
        <v>0</v>
      </c>
      <c r="DZ25" s="1">
        <v>0</v>
      </c>
      <c r="EB25" s="1">
        <v>0</v>
      </c>
      <c r="ED25" s="1">
        <v>1</v>
      </c>
      <c r="EF25" s="1">
        <v>0</v>
      </c>
      <c r="EH25" s="7">
        <v>0</v>
      </c>
      <c r="EJ25" s="1">
        <v>0</v>
      </c>
      <c r="EL25" s="1">
        <v>1</v>
      </c>
      <c r="EN25" s="1">
        <v>1</v>
      </c>
      <c r="EP25" s="7">
        <v>1</v>
      </c>
      <c r="ER25" s="7">
        <v>0</v>
      </c>
      <c r="ET25" s="1">
        <v>0</v>
      </c>
      <c r="EV25" s="7">
        <v>0</v>
      </c>
      <c r="EX25" s="7">
        <v>1</v>
      </c>
      <c r="EZ25" s="1">
        <v>1</v>
      </c>
      <c r="FB25" s="1">
        <v>1</v>
      </c>
      <c r="FD25" s="1">
        <v>1</v>
      </c>
      <c r="FF25" s="8">
        <f>SUM(A25:FE25)</f>
        <v>26</v>
      </c>
      <c r="FG25" s="9">
        <f>26/80</f>
        <v>0.325</v>
      </c>
      <c r="FQ25" s="11"/>
    </row>
    <row r="26" spans="1:173" ht="22.5">
      <c r="A26" s="1" t="s">
        <v>71</v>
      </c>
      <c r="B26" s="1">
        <v>0</v>
      </c>
      <c r="D26" s="1">
        <v>1</v>
      </c>
      <c r="E26" s="1" t="s">
        <v>517</v>
      </c>
      <c r="F26" s="1">
        <v>0</v>
      </c>
      <c r="H26" s="7">
        <v>1</v>
      </c>
      <c r="J26" s="1">
        <v>1</v>
      </c>
      <c r="L26" s="7">
        <v>1</v>
      </c>
      <c r="N26" s="1">
        <v>0</v>
      </c>
      <c r="P26" s="1">
        <v>1</v>
      </c>
      <c r="R26" s="1">
        <v>1</v>
      </c>
      <c r="T26" s="7">
        <v>0</v>
      </c>
      <c r="V26" s="1">
        <v>0</v>
      </c>
      <c r="X26" s="1">
        <v>0</v>
      </c>
      <c r="Z26" s="1">
        <v>0</v>
      </c>
      <c r="AB26" s="1">
        <v>0</v>
      </c>
      <c r="AD26" s="1">
        <v>0</v>
      </c>
      <c r="AF26" s="1">
        <v>0</v>
      </c>
      <c r="AH26" s="1">
        <v>1</v>
      </c>
      <c r="AI26" s="1" t="s">
        <v>298</v>
      </c>
      <c r="AJ26" s="1">
        <v>0</v>
      </c>
      <c r="AL26" s="1">
        <v>1</v>
      </c>
      <c r="AN26" s="1">
        <v>1</v>
      </c>
      <c r="AP26" s="1">
        <v>1</v>
      </c>
      <c r="AR26" s="1">
        <v>0</v>
      </c>
      <c r="AT26" s="1">
        <v>0</v>
      </c>
      <c r="AV26" s="1">
        <v>1</v>
      </c>
      <c r="AX26" s="1">
        <v>0</v>
      </c>
      <c r="AZ26" s="1">
        <v>1</v>
      </c>
      <c r="BB26" s="1">
        <v>0</v>
      </c>
      <c r="BD26" s="1">
        <v>1</v>
      </c>
      <c r="BF26" s="1">
        <v>0</v>
      </c>
      <c r="BH26" s="1">
        <v>0</v>
      </c>
      <c r="BJ26" s="1">
        <v>0</v>
      </c>
      <c r="BL26" s="1">
        <v>0</v>
      </c>
      <c r="BN26" s="1">
        <v>0</v>
      </c>
      <c r="BP26" s="1">
        <v>0</v>
      </c>
      <c r="BR26" s="1">
        <v>0</v>
      </c>
      <c r="BT26" s="1">
        <v>0</v>
      </c>
      <c r="BV26" s="1">
        <v>0</v>
      </c>
      <c r="BX26" s="1">
        <v>1</v>
      </c>
      <c r="BZ26" s="1">
        <v>1</v>
      </c>
      <c r="CB26" s="1">
        <v>0</v>
      </c>
      <c r="CD26" s="1">
        <v>0</v>
      </c>
      <c r="CF26" s="1">
        <v>0</v>
      </c>
      <c r="CH26" s="1">
        <v>0</v>
      </c>
      <c r="CJ26" s="1">
        <v>0</v>
      </c>
      <c r="CL26" s="1">
        <v>1</v>
      </c>
      <c r="CN26" s="1">
        <v>0</v>
      </c>
      <c r="CP26" s="1">
        <v>1</v>
      </c>
      <c r="CR26" s="1">
        <v>0</v>
      </c>
      <c r="CT26" s="1">
        <v>1</v>
      </c>
      <c r="CV26" s="1">
        <v>0</v>
      </c>
      <c r="CX26" s="1">
        <v>0</v>
      </c>
      <c r="CZ26" s="1">
        <v>0</v>
      </c>
      <c r="DB26" s="7">
        <v>1</v>
      </c>
      <c r="DD26" s="1">
        <v>1</v>
      </c>
      <c r="DF26" s="1">
        <v>0</v>
      </c>
      <c r="DH26" s="1">
        <v>0</v>
      </c>
      <c r="DJ26" s="1">
        <v>0</v>
      </c>
      <c r="DL26" s="7">
        <v>0</v>
      </c>
      <c r="DN26" s="1">
        <v>0</v>
      </c>
      <c r="DP26" s="1">
        <v>0</v>
      </c>
      <c r="DR26" s="1">
        <v>1</v>
      </c>
      <c r="DT26" s="1">
        <v>0</v>
      </c>
      <c r="DV26" s="1">
        <v>0</v>
      </c>
      <c r="DX26" s="1">
        <v>0</v>
      </c>
      <c r="DZ26" s="1">
        <v>1</v>
      </c>
      <c r="EB26" s="1">
        <v>0</v>
      </c>
      <c r="ED26" s="1">
        <v>1</v>
      </c>
      <c r="EF26" s="1">
        <v>0</v>
      </c>
      <c r="EH26" s="7">
        <v>0</v>
      </c>
      <c r="EJ26" s="1">
        <v>0</v>
      </c>
      <c r="EL26" s="1">
        <v>1</v>
      </c>
      <c r="EN26" s="1">
        <v>1</v>
      </c>
      <c r="EP26" s="7">
        <v>1</v>
      </c>
      <c r="ER26" s="7">
        <v>0</v>
      </c>
      <c r="ET26" s="1">
        <v>0</v>
      </c>
      <c r="EV26" s="7">
        <v>0</v>
      </c>
      <c r="EX26" s="7">
        <v>0</v>
      </c>
      <c r="EZ26" s="1">
        <v>0</v>
      </c>
      <c r="FB26" s="1">
        <v>0</v>
      </c>
      <c r="FC26" s="1" t="s">
        <v>598</v>
      </c>
      <c r="FD26" s="1">
        <v>0</v>
      </c>
      <c r="FF26" s="8">
        <f>SUM(A26:FE26)</f>
        <v>26</v>
      </c>
      <c r="FG26" s="9">
        <f>26/80</f>
        <v>0.325</v>
      </c>
      <c r="FQ26" s="11"/>
    </row>
    <row r="27" spans="1:173" ht="11.25">
      <c r="A27" s="1" t="s">
        <v>19</v>
      </c>
      <c r="B27" s="1">
        <v>0</v>
      </c>
      <c r="D27" s="1">
        <v>0</v>
      </c>
      <c r="F27" s="1">
        <v>0</v>
      </c>
      <c r="H27" s="7">
        <v>0</v>
      </c>
      <c r="J27" s="1">
        <v>1</v>
      </c>
      <c r="L27" s="7">
        <v>1</v>
      </c>
      <c r="N27" s="1">
        <v>0</v>
      </c>
      <c r="P27" s="1">
        <v>0</v>
      </c>
      <c r="R27" s="1">
        <v>0</v>
      </c>
      <c r="T27" s="7">
        <v>0</v>
      </c>
      <c r="V27" s="1">
        <v>0</v>
      </c>
      <c r="X27" s="1">
        <v>0</v>
      </c>
      <c r="Z27" s="1">
        <v>0</v>
      </c>
      <c r="AB27" s="1">
        <v>0</v>
      </c>
      <c r="AD27" s="1">
        <v>0</v>
      </c>
      <c r="AF27" s="1">
        <v>0</v>
      </c>
      <c r="AH27" s="1">
        <v>0</v>
      </c>
      <c r="AJ27" s="1">
        <v>0</v>
      </c>
      <c r="AL27" s="1">
        <v>0</v>
      </c>
      <c r="AN27" s="1">
        <v>0</v>
      </c>
      <c r="AP27" s="1">
        <v>0</v>
      </c>
      <c r="AR27" s="1">
        <v>1</v>
      </c>
      <c r="AT27" s="1">
        <v>0</v>
      </c>
      <c r="AV27" s="1">
        <v>0</v>
      </c>
      <c r="AX27" s="1">
        <v>0</v>
      </c>
      <c r="AZ27" s="1">
        <v>1</v>
      </c>
      <c r="BB27" s="1">
        <v>0</v>
      </c>
      <c r="BD27" s="1">
        <v>0</v>
      </c>
      <c r="BF27" s="1">
        <v>0</v>
      </c>
      <c r="BH27" s="1">
        <v>0</v>
      </c>
      <c r="BJ27" s="1">
        <v>0</v>
      </c>
      <c r="BL27" s="1">
        <v>0</v>
      </c>
      <c r="BN27" s="1">
        <v>0</v>
      </c>
      <c r="BP27" s="1">
        <v>0</v>
      </c>
      <c r="BR27" s="1">
        <v>0</v>
      </c>
      <c r="BT27" s="1">
        <v>0</v>
      </c>
      <c r="BV27" s="1">
        <v>0</v>
      </c>
      <c r="BX27" s="1">
        <v>0</v>
      </c>
      <c r="BZ27" s="1">
        <v>0</v>
      </c>
      <c r="CB27" s="1">
        <v>0</v>
      </c>
      <c r="CD27" s="1">
        <v>0</v>
      </c>
      <c r="CF27" s="1">
        <v>1</v>
      </c>
      <c r="CH27" s="1">
        <v>0</v>
      </c>
      <c r="CJ27" s="1">
        <v>0</v>
      </c>
      <c r="CL27" s="1">
        <v>0</v>
      </c>
      <c r="CN27" s="1">
        <v>0</v>
      </c>
      <c r="CP27" s="1">
        <v>0</v>
      </c>
      <c r="CR27" s="1">
        <v>0</v>
      </c>
      <c r="CT27" s="1">
        <v>0</v>
      </c>
      <c r="CV27" s="1">
        <v>1</v>
      </c>
      <c r="CX27" s="1">
        <v>0</v>
      </c>
      <c r="CZ27" s="1">
        <v>0</v>
      </c>
      <c r="DB27" s="7">
        <v>0</v>
      </c>
      <c r="DD27" s="1">
        <v>0</v>
      </c>
      <c r="DF27" s="1">
        <v>0</v>
      </c>
      <c r="DH27" s="1">
        <v>0</v>
      </c>
      <c r="DJ27" s="1">
        <v>0</v>
      </c>
      <c r="DL27" s="7">
        <v>1</v>
      </c>
      <c r="DN27" s="1">
        <v>0</v>
      </c>
      <c r="DP27" s="1">
        <v>0</v>
      </c>
      <c r="DR27" s="1">
        <v>0</v>
      </c>
      <c r="DT27" s="1">
        <v>0</v>
      </c>
      <c r="DV27" s="1">
        <v>0</v>
      </c>
      <c r="DX27" s="1">
        <v>0</v>
      </c>
      <c r="DZ27" s="1">
        <v>1</v>
      </c>
      <c r="EA27" s="1" t="s">
        <v>133</v>
      </c>
      <c r="EB27" s="1">
        <v>0</v>
      </c>
      <c r="ED27" s="1">
        <v>0</v>
      </c>
      <c r="EF27" s="1">
        <v>0</v>
      </c>
      <c r="EH27" s="7">
        <v>1</v>
      </c>
      <c r="EJ27" s="1">
        <v>0</v>
      </c>
      <c r="EL27" s="1">
        <v>0</v>
      </c>
      <c r="EN27" s="1">
        <v>0</v>
      </c>
      <c r="EP27" s="7">
        <v>0</v>
      </c>
      <c r="ER27" s="7">
        <v>1</v>
      </c>
      <c r="ET27" s="1">
        <v>0</v>
      </c>
      <c r="EV27" s="7">
        <v>0</v>
      </c>
      <c r="EX27" s="7">
        <v>1</v>
      </c>
      <c r="EZ27" s="1">
        <v>1</v>
      </c>
      <c r="FB27" s="1">
        <v>1</v>
      </c>
      <c r="FD27" s="1">
        <v>1</v>
      </c>
      <c r="FF27" s="8">
        <f>SUM(A27:FE27)</f>
        <v>14</v>
      </c>
      <c r="FG27" s="9">
        <f>14/80</f>
        <v>0.175</v>
      </c>
      <c r="FQ27" s="11"/>
    </row>
    <row r="28" spans="1:173" ht="22.5">
      <c r="A28" s="1" t="s">
        <v>20</v>
      </c>
      <c r="B28" s="1">
        <v>1</v>
      </c>
      <c r="C28" s="1" t="s">
        <v>493</v>
      </c>
      <c r="D28" s="1">
        <v>0</v>
      </c>
      <c r="E28" s="1" t="s">
        <v>182</v>
      </c>
      <c r="F28" s="1">
        <v>0</v>
      </c>
      <c r="H28" s="7">
        <v>0</v>
      </c>
      <c r="J28" s="1">
        <v>1</v>
      </c>
      <c r="L28" s="7">
        <v>1</v>
      </c>
      <c r="N28" s="1">
        <v>1</v>
      </c>
      <c r="O28" s="1" t="s">
        <v>410</v>
      </c>
      <c r="P28" s="1">
        <v>0</v>
      </c>
      <c r="R28" s="1">
        <v>0</v>
      </c>
      <c r="T28" s="7">
        <v>1</v>
      </c>
      <c r="V28" s="1">
        <v>1</v>
      </c>
      <c r="X28" s="1">
        <v>0</v>
      </c>
      <c r="Y28" s="1" t="s">
        <v>299</v>
      </c>
      <c r="Z28" s="1">
        <v>1</v>
      </c>
      <c r="AB28" s="1">
        <v>0</v>
      </c>
      <c r="AD28" s="1">
        <v>0</v>
      </c>
      <c r="AF28" s="1">
        <v>1</v>
      </c>
      <c r="AG28" s="1" t="s">
        <v>493</v>
      </c>
      <c r="AH28" s="1">
        <v>1</v>
      </c>
      <c r="AJ28" s="1">
        <v>0</v>
      </c>
      <c r="AL28" s="1">
        <v>1</v>
      </c>
      <c r="AM28" s="1" t="s">
        <v>503</v>
      </c>
      <c r="AN28" s="1">
        <v>1</v>
      </c>
      <c r="AO28" s="1" t="s">
        <v>493</v>
      </c>
      <c r="AP28" s="1">
        <v>1</v>
      </c>
      <c r="AQ28" s="1" t="s">
        <v>493</v>
      </c>
      <c r="AR28" s="1">
        <v>1</v>
      </c>
      <c r="AT28" s="1">
        <v>1</v>
      </c>
      <c r="AV28" s="1">
        <v>0</v>
      </c>
      <c r="AX28" s="1">
        <v>0</v>
      </c>
      <c r="AZ28" s="1">
        <v>1</v>
      </c>
      <c r="BB28" s="1">
        <v>1</v>
      </c>
      <c r="BD28" s="1">
        <v>0</v>
      </c>
      <c r="BF28" s="1">
        <v>1</v>
      </c>
      <c r="BG28" s="1" t="s">
        <v>485</v>
      </c>
      <c r="BH28" s="1">
        <v>1</v>
      </c>
      <c r="BJ28" s="1">
        <v>0</v>
      </c>
      <c r="BL28" s="1">
        <v>1</v>
      </c>
      <c r="BN28" s="1">
        <v>1</v>
      </c>
      <c r="BP28" s="1">
        <v>1</v>
      </c>
      <c r="BR28" s="1">
        <v>1</v>
      </c>
      <c r="BT28" s="1">
        <v>0</v>
      </c>
      <c r="BV28" s="1">
        <v>0</v>
      </c>
      <c r="BX28" s="1">
        <v>1</v>
      </c>
      <c r="BZ28" s="1">
        <v>1</v>
      </c>
      <c r="CB28" s="1">
        <v>0</v>
      </c>
      <c r="CD28" s="1">
        <v>0</v>
      </c>
      <c r="CF28" s="1">
        <v>1</v>
      </c>
      <c r="CG28" s="1" t="s">
        <v>479</v>
      </c>
      <c r="CH28" s="1">
        <v>1</v>
      </c>
      <c r="CI28" s="1" t="s">
        <v>479</v>
      </c>
      <c r="CJ28" s="1">
        <v>0</v>
      </c>
      <c r="CL28" s="1">
        <v>0</v>
      </c>
      <c r="CN28" s="1">
        <v>1</v>
      </c>
      <c r="CP28" s="1">
        <v>0</v>
      </c>
      <c r="CQ28" s="1" t="s">
        <v>133</v>
      </c>
      <c r="CR28" s="1">
        <v>0</v>
      </c>
      <c r="CT28" s="1">
        <v>0</v>
      </c>
      <c r="CV28" s="1">
        <v>1</v>
      </c>
      <c r="CX28" s="1">
        <v>1</v>
      </c>
      <c r="CZ28" s="1">
        <v>0</v>
      </c>
      <c r="DB28" s="7">
        <v>0</v>
      </c>
      <c r="DD28" s="1">
        <v>1</v>
      </c>
      <c r="DE28" s="1" t="s">
        <v>209</v>
      </c>
      <c r="DF28" s="1">
        <v>0</v>
      </c>
      <c r="DG28" s="1" t="s">
        <v>582</v>
      </c>
      <c r="DH28" s="1">
        <v>0</v>
      </c>
      <c r="DJ28" s="1">
        <v>0</v>
      </c>
      <c r="DL28" s="7">
        <v>0</v>
      </c>
      <c r="DN28" s="1">
        <v>1</v>
      </c>
      <c r="DO28" s="1" t="s">
        <v>493</v>
      </c>
      <c r="DP28" s="1">
        <v>0</v>
      </c>
      <c r="DR28" s="1">
        <v>0</v>
      </c>
      <c r="DT28" s="1">
        <v>0</v>
      </c>
      <c r="DV28" s="1">
        <v>1</v>
      </c>
      <c r="DW28" s="1" t="s">
        <v>493</v>
      </c>
      <c r="DX28" s="1">
        <v>0</v>
      </c>
      <c r="DZ28" s="1">
        <v>1</v>
      </c>
      <c r="EB28" s="1">
        <v>0</v>
      </c>
      <c r="ED28" s="1">
        <v>0</v>
      </c>
      <c r="EF28" s="1">
        <v>0</v>
      </c>
      <c r="EH28" s="7">
        <v>0</v>
      </c>
      <c r="EI28" s="7" t="s">
        <v>133</v>
      </c>
      <c r="EJ28" s="1">
        <v>1</v>
      </c>
      <c r="EK28" s="1" t="s">
        <v>493</v>
      </c>
      <c r="EL28" s="1">
        <v>0</v>
      </c>
      <c r="EN28" s="1">
        <v>1</v>
      </c>
      <c r="EP28" s="7">
        <v>0</v>
      </c>
      <c r="ER28" s="7">
        <v>0</v>
      </c>
      <c r="ET28" s="1">
        <v>0</v>
      </c>
      <c r="EV28" s="7">
        <v>0</v>
      </c>
      <c r="EX28" s="7">
        <v>0</v>
      </c>
      <c r="EZ28" s="1">
        <v>0</v>
      </c>
      <c r="FB28" s="1">
        <v>0</v>
      </c>
      <c r="FD28" s="1">
        <v>1</v>
      </c>
      <c r="FF28" s="8">
        <f>SUM(A28:FE28)</f>
        <v>36</v>
      </c>
      <c r="FG28" s="9">
        <f>31/80</f>
        <v>0.3875</v>
      </c>
      <c r="FQ28" s="11"/>
    </row>
    <row r="29" spans="1:173" ht="11.25">
      <c r="A29" s="1" t="s">
        <v>21</v>
      </c>
      <c r="B29" s="1">
        <v>0</v>
      </c>
      <c r="D29" s="1">
        <v>0</v>
      </c>
      <c r="F29" s="1">
        <v>0</v>
      </c>
      <c r="H29" s="7">
        <v>0</v>
      </c>
      <c r="J29" s="1">
        <v>0</v>
      </c>
      <c r="L29" s="7">
        <v>0</v>
      </c>
      <c r="N29" s="1">
        <v>0</v>
      </c>
      <c r="P29" s="1">
        <v>0</v>
      </c>
      <c r="R29" s="1">
        <v>0</v>
      </c>
      <c r="T29" s="7">
        <v>0</v>
      </c>
      <c r="V29" s="1">
        <v>0</v>
      </c>
      <c r="X29" s="1">
        <v>0</v>
      </c>
      <c r="Z29" s="1">
        <v>0</v>
      </c>
      <c r="AB29" s="1">
        <v>0</v>
      </c>
      <c r="AD29" s="1">
        <v>0</v>
      </c>
      <c r="AF29" s="1">
        <v>0</v>
      </c>
      <c r="AH29" s="1">
        <v>0</v>
      </c>
      <c r="AJ29" s="1">
        <v>0</v>
      </c>
      <c r="AL29" s="1">
        <v>0</v>
      </c>
      <c r="AN29" s="1">
        <v>0</v>
      </c>
      <c r="AP29" s="1">
        <v>0</v>
      </c>
      <c r="AR29" s="1">
        <v>0</v>
      </c>
      <c r="AT29" s="1">
        <v>0</v>
      </c>
      <c r="AV29" s="1">
        <v>0</v>
      </c>
      <c r="AX29" s="1">
        <v>0</v>
      </c>
      <c r="AZ29" s="1">
        <v>0</v>
      </c>
      <c r="BB29" s="1">
        <v>0</v>
      </c>
      <c r="BD29" s="1">
        <v>0</v>
      </c>
      <c r="BF29" s="1">
        <v>0</v>
      </c>
      <c r="BH29" s="1">
        <v>0</v>
      </c>
      <c r="BJ29" s="1">
        <v>0</v>
      </c>
      <c r="BL29" s="1">
        <v>0</v>
      </c>
      <c r="BN29" s="1">
        <v>0</v>
      </c>
      <c r="BP29" s="1">
        <v>0</v>
      </c>
      <c r="BR29" s="1">
        <v>0</v>
      </c>
      <c r="BT29" s="1">
        <v>0</v>
      </c>
      <c r="BV29" s="1">
        <v>0</v>
      </c>
      <c r="BX29" s="1">
        <v>0</v>
      </c>
      <c r="BZ29" s="1">
        <v>0</v>
      </c>
      <c r="CB29" s="1">
        <v>0</v>
      </c>
      <c r="CD29" s="1">
        <v>0</v>
      </c>
      <c r="CF29" s="1">
        <v>0</v>
      </c>
      <c r="CH29" s="1">
        <v>0</v>
      </c>
      <c r="CJ29" s="1">
        <v>0</v>
      </c>
      <c r="CL29" s="1">
        <v>0</v>
      </c>
      <c r="CN29" s="1">
        <v>0</v>
      </c>
      <c r="CP29" s="1">
        <v>0</v>
      </c>
      <c r="CR29" s="1">
        <v>0</v>
      </c>
      <c r="CT29" s="1">
        <v>0</v>
      </c>
      <c r="CV29" s="1">
        <v>0</v>
      </c>
      <c r="CX29" s="1">
        <v>0</v>
      </c>
      <c r="CZ29" s="1">
        <v>0</v>
      </c>
      <c r="DB29" s="7">
        <v>0</v>
      </c>
      <c r="DD29" s="1">
        <v>0</v>
      </c>
      <c r="DF29" s="1">
        <v>0</v>
      </c>
      <c r="DH29" s="1">
        <v>0</v>
      </c>
      <c r="DJ29" s="1">
        <v>0</v>
      </c>
      <c r="DL29" s="7">
        <v>0</v>
      </c>
      <c r="DN29" s="1">
        <v>0</v>
      </c>
      <c r="DP29" s="1">
        <v>0</v>
      </c>
      <c r="DR29" s="1">
        <v>0</v>
      </c>
      <c r="DT29" s="1">
        <v>0</v>
      </c>
      <c r="DV29" s="1">
        <v>0</v>
      </c>
      <c r="DX29" s="1">
        <v>0</v>
      </c>
      <c r="DZ29" s="1">
        <v>0</v>
      </c>
      <c r="EB29" s="1">
        <v>0</v>
      </c>
      <c r="ED29" s="1">
        <v>0</v>
      </c>
      <c r="EF29" s="1">
        <v>0</v>
      </c>
      <c r="EH29" s="7">
        <v>0</v>
      </c>
      <c r="EJ29" s="1">
        <v>0</v>
      </c>
      <c r="EL29" s="1">
        <v>0</v>
      </c>
      <c r="EN29" s="1">
        <v>0</v>
      </c>
      <c r="EP29" s="7">
        <v>0</v>
      </c>
      <c r="ER29" s="7">
        <v>0</v>
      </c>
      <c r="ET29" s="1">
        <v>0</v>
      </c>
      <c r="EV29" s="7">
        <v>0</v>
      </c>
      <c r="EX29" s="7">
        <v>0</v>
      </c>
      <c r="EZ29" s="1">
        <v>0</v>
      </c>
      <c r="FB29" s="1">
        <v>0</v>
      </c>
      <c r="FD29" s="1">
        <v>0</v>
      </c>
      <c r="FF29" s="8">
        <f>SUM(A29:FE29)</f>
        <v>0</v>
      </c>
      <c r="FG29" s="9">
        <v>0</v>
      </c>
      <c r="FQ29" s="11"/>
    </row>
    <row r="30" spans="1:173" ht="11.25">
      <c r="A30" s="1" t="s">
        <v>22</v>
      </c>
      <c r="B30" s="1">
        <v>1</v>
      </c>
      <c r="C30" s="1" t="s">
        <v>493</v>
      </c>
      <c r="D30" s="1">
        <v>1</v>
      </c>
      <c r="F30" s="1">
        <v>1</v>
      </c>
      <c r="H30" s="7">
        <v>1</v>
      </c>
      <c r="J30" s="1">
        <v>1</v>
      </c>
      <c r="L30" s="7">
        <v>1</v>
      </c>
      <c r="N30" s="1">
        <v>1</v>
      </c>
      <c r="O30" s="1" t="s">
        <v>410</v>
      </c>
      <c r="P30" s="1">
        <v>1</v>
      </c>
      <c r="R30" s="1">
        <v>1</v>
      </c>
      <c r="T30" s="7">
        <v>1</v>
      </c>
      <c r="V30" s="1">
        <v>1</v>
      </c>
      <c r="X30" s="1">
        <v>1</v>
      </c>
      <c r="Z30" s="1">
        <v>1</v>
      </c>
      <c r="AB30" s="1">
        <v>0</v>
      </c>
      <c r="AD30" s="1">
        <v>1</v>
      </c>
      <c r="AF30" s="1">
        <v>0</v>
      </c>
      <c r="AH30" s="1">
        <v>0</v>
      </c>
      <c r="AJ30" s="1">
        <v>1</v>
      </c>
      <c r="AL30" s="1">
        <v>1</v>
      </c>
      <c r="AN30" s="1">
        <v>1</v>
      </c>
      <c r="AP30" s="1">
        <v>1</v>
      </c>
      <c r="AR30" s="1">
        <v>1</v>
      </c>
      <c r="AT30" s="1">
        <v>1</v>
      </c>
      <c r="AV30" s="1">
        <v>1</v>
      </c>
      <c r="AX30" s="1">
        <v>1</v>
      </c>
      <c r="AZ30" s="1">
        <v>1</v>
      </c>
      <c r="BB30" s="1">
        <v>1</v>
      </c>
      <c r="BD30" s="1">
        <v>1</v>
      </c>
      <c r="BF30" s="1">
        <v>1</v>
      </c>
      <c r="BH30" s="1">
        <v>1</v>
      </c>
      <c r="BJ30" s="1">
        <v>1</v>
      </c>
      <c r="BL30" s="1">
        <v>1</v>
      </c>
      <c r="BN30" s="1">
        <v>0</v>
      </c>
      <c r="BP30" s="1">
        <v>0</v>
      </c>
      <c r="BR30" s="1">
        <v>0</v>
      </c>
      <c r="BT30" s="1">
        <v>0</v>
      </c>
      <c r="BV30" s="1">
        <v>0</v>
      </c>
      <c r="BX30" s="1">
        <v>1</v>
      </c>
      <c r="BZ30" s="1">
        <v>1</v>
      </c>
      <c r="CB30" s="1">
        <v>1</v>
      </c>
      <c r="CD30" s="1">
        <v>1</v>
      </c>
      <c r="CF30" s="1">
        <v>1</v>
      </c>
      <c r="CH30" s="1">
        <v>1</v>
      </c>
      <c r="CJ30" s="1">
        <v>1</v>
      </c>
      <c r="CL30" s="1">
        <v>0</v>
      </c>
      <c r="CN30" s="1">
        <v>1</v>
      </c>
      <c r="CP30" s="1">
        <v>1</v>
      </c>
      <c r="CR30" s="1">
        <v>1</v>
      </c>
      <c r="CT30" s="1">
        <v>0</v>
      </c>
      <c r="CV30" s="1">
        <v>1</v>
      </c>
      <c r="CX30" s="1">
        <v>1</v>
      </c>
      <c r="CZ30" s="1">
        <v>0</v>
      </c>
      <c r="DB30" s="7">
        <v>1</v>
      </c>
      <c r="DD30" s="1">
        <v>1</v>
      </c>
      <c r="DF30" s="1">
        <v>0</v>
      </c>
      <c r="DH30" s="1">
        <v>1</v>
      </c>
      <c r="DJ30" s="1">
        <v>1</v>
      </c>
      <c r="DK30" s="1" t="s">
        <v>300</v>
      </c>
      <c r="DL30" s="7">
        <v>1</v>
      </c>
      <c r="DN30" s="1">
        <v>1</v>
      </c>
      <c r="DO30" s="1" t="s">
        <v>493</v>
      </c>
      <c r="DP30" s="1">
        <v>0</v>
      </c>
      <c r="DR30" s="1">
        <v>1</v>
      </c>
      <c r="DT30" s="1">
        <v>1</v>
      </c>
      <c r="DV30" s="1">
        <v>1</v>
      </c>
      <c r="DW30" s="1" t="s">
        <v>493</v>
      </c>
      <c r="DX30" s="1">
        <v>1</v>
      </c>
      <c r="DZ30" s="1">
        <v>1</v>
      </c>
      <c r="EB30" s="1">
        <v>1</v>
      </c>
      <c r="ED30" s="1">
        <v>1</v>
      </c>
      <c r="EF30" s="1">
        <v>1</v>
      </c>
      <c r="EH30" s="7">
        <v>0</v>
      </c>
      <c r="EJ30" s="1">
        <v>0</v>
      </c>
      <c r="EL30" s="1">
        <v>1</v>
      </c>
      <c r="EN30" s="1">
        <v>1</v>
      </c>
      <c r="EP30" s="7">
        <v>1</v>
      </c>
      <c r="ER30" s="7">
        <v>0</v>
      </c>
      <c r="ET30" s="1">
        <v>0</v>
      </c>
      <c r="EV30" s="7">
        <v>1</v>
      </c>
      <c r="EX30" s="7">
        <v>1</v>
      </c>
      <c r="EZ30" s="1">
        <v>0</v>
      </c>
      <c r="FB30" s="1">
        <v>1</v>
      </c>
      <c r="FD30" s="1">
        <v>1</v>
      </c>
      <c r="FF30" s="8">
        <f>SUM(A30:FE30)</f>
        <v>62</v>
      </c>
      <c r="FG30" s="9">
        <f>62/80</f>
        <v>0.775</v>
      </c>
      <c r="FQ30" s="11"/>
    </row>
    <row r="31" spans="1:173" ht="11.25">
      <c r="A31" s="1" t="s">
        <v>23</v>
      </c>
      <c r="B31" s="1">
        <v>1</v>
      </c>
      <c r="C31" s="1" t="s">
        <v>493</v>
      </c>
      <c r="D31" s="1">
        <v>1</v>
      </c>
      <c r="F31" s="1">
        <v>0</v>
      </c>
      <c r="H31" s="7">
        <v>1</v>
      </c>
      <c r="J31" s="1">
        <v>1</v>
      </c>
      <c r="L31" s="7">
        <v>1</v>
      </c>
      <c r="N31" s="1">
        <v>1</v>
      </c>
      <c r="O31" s="1" t="s">
        <v>410</v>
      </c>
      <c r="P31" s="1">
        <v>1</v>
      </c>
      <c r="R31" s="1">
        <v>1</v>
      </c>
      <c r="T31" s="7">
        <v>1</v>
      </c>
      <c r="V31" s="1">
        <v>1</v>
      </c>
      <c r="X31" s="1">
        <v>1</v>
      </c>
      <c r="Z31" s="1">
        <v>1</v>
      </c>
      <c r="AB31" s="1">
        <v>1</v>
      </c>
      <c r="AD31" s="1">
        <v>1</v>
      </c>
      <c r="AF31" s="1">
        <v>1</v>
      </c>
      <c r="AG31" s="1" t="s">
        <v>493</v>
      </c>
      <c r="AH31" s="1">
        <v>1</v>
      </c>
      <c r="AJ31" s="1">
        <v>1</v>
      </c>
      <c r="AL31" s="1">
        <v>1</v>
      </c>
      <c r="AN31" s="1">
        <v>1</v>
      </c>
      <c r="AO31" s="1" t="s">
        <v>493</v>
      </c>
      <c r="AP31" s="1">
        <v>1</v>
      </c>
      <c r="AR31" s="1">
        <v>1</v>
      </c>
      <c r="AT31" s="1">
        <v>1</v>
      </c>
      <c r="AV31" s="1">
        <v>1</v>
      </c>
      <c r="AX31" s="1">
        <v>1</v>
      </c>
      <c r="AZ31" s="1">
        <v>1</v>
      </c>
      <c r="BB31" s="1">
        <v>1</v>
      </c>
      <c r="BD31" s="1">
        <v>1</v>
      </c>
      <c r="BF31" s="1">
        <v>1</v>
      </c>
      <c r="BH31" s="1">
        <v>1</v>
      </c>
      <c r="BJ31" s="1">
        <v>1</v>
      </c>
      <c r="BL31" s="1">
        <v>1</v>
      </c>
      <c r="BN31" s="1">
        <v>1</v>
      </c>
      <c r="BP31" s="1">
        <v>1</v>
      </c>
      <c r="BR31" s="1">
        <v>1</v>
      </c>
      <c r="BT31" s="1">
        <v>1</v>
      </c>
      <c r="BV31" s="1">
        <v>1</v>
      </c>
      <c r="BX31" s="1">
        <v>1</v>
      </c>
      <c r="BZ31" s="1">
        <v>1</v>
      </c>
      <c r="CB31" s="1">
        <v>1</v>
      </c>
      <c r="CD31" s="1">
        <v>1</v>
      </c>
      <c r="CF31" s="1">
        <v>1</v>
      </c>
      <c r="CH31" s="1">
        <v>1</v>
      </c>
      <c r="CJ31" s="1">
        <v>1</v>
      </c>
      <c r="CL31" s="1">
        <v>1</v>
      </c>
      <c r="CN31" s="1">
        <v>1</v>
      </c>
      <c r="CP31" s="1">
        <v>1</v>
      </c>
      <c r="CR31" s="1">
        <v>1</v>
      </c>
      <c r="CT31" s="1">
        <v>1</v>
      </c>
      <c r="CV31" s="1">
        <v>1</v>
      </c>
      <c r="CX31" s="1">
        <v>1</v>
      </c>
      <c r="CZ31" s="1">
        <v>1</v>
      </c>
      <c r="DB31" s="7">
        <v>1</v>
      </c>
      <c r="DD31" s="1">
        <v>1</v>
      </c>
      <c r="DF31" s="1">
        <v>1</v>
      </c>
      <c r="DG31" s="1" t="s">
        <v>493</v>
      </c>
      <c r="DH31" s="1">
        <v>1</v>
      </c>
      <c r="DJ31" s="1">
        <v>0</v>
      </c>
      <c r="DL31" s="7">
        <v>1</v>
      </c>
      <c r="DN31" s="1">
        <v>1</v>
      </c>
      <c r="DO31" s="1" t="s">
        <v>493</v>
      </c>
      <c r="DP31" s="1">
        <v>1</v>
      </c>
      <c r="DR31" s="1">
        <v>1</v>
      </c>
      <c r="DT31" s="1">
        <v>1</v>
      </c>
      <c r="DU31" s="1" t="s">
        <v>586</v>
      </c>
      <c r="DV31" s="1">
        <v>1</v>
      </c>
      <c r="DW31" s="1" t="s">
        <v>493</v>
      </c>
      <c r="DX31" s="1">
        <v>1</v>
      </c>
      <c r="DZ31" s="1">
        <v>1</v>
      </c>
      <c r="EB31" s="1">
        <v>1</v>
      </c>
      <c r="ED31" s="1">
        <v>1</v>
      </c>
      <c r="EF31" s="1">
        <v>1</v>
      </c>
      <c r="EH31" s="7">
        <v>1</v>
      </c>
      <c r="EJ31" s="1">
        <v>1</v>
      </c>
      <c r="EK31" s="1" t="s">
        <v>493</v>
      </c>
      <c r="EL31" s="1">
        <v>1</v>
      </c>
      <c r="EN31" s="1">
        <v>1</v>
      </c>
      <c r="EP31" s="7">
        <v>1</v>
      </c>
      <c r="ER31" s="7">
        <v>1</v>
      </c>
      <c r="ET31" s="1">
        <v>1</v>
      </c>
      <c r="EV31" s="7">
        <v>1</v>
      </c>
      <c r="EX31" s="7">
        <v>1</v>
      </c>
      <c r="EZ31" s="1">
        <v>1</v>
      </c>
      <c r="FB31" s="1">
        <v>1</v>
      </c>
      <c r="FD31" s="1">
        <v>1</v>
      </c>
      <c r="FF31" s="8">
        <f>SUM(A31:FE31)</f>
        <v>78</v>
      </c>
      <c r="FG31" s="9">
        <f>78/80</f>
        <v>0.975</v>
      </c>
      <c r="FQ31" s="11"/>
    </row>
    <row r="32" spans="1:173" ht="33.75">
      <c r="A32" s="1" t="s">
        <v>29</v>
      </c>
      <c r="B32" s="1">
        <v>0</v>
      </c>
      <c r="D32" s="1">
        <v>1</v>
      </c>
      <c r="E32" s="1" t="s">
        <v>183</v>
      </c>
      <c r="F32" s="1">
        <v>0</v>
      </c>
      <c r="H32" s="7">
        <v>1</v>
      </c>
      <c r="J32" s="1">
        <v>1</v>
      </c>
      <c r="L32" s="7">
        <v>1</v>
      </c>
      <c r="N32" s="1">
        <v>1</v>
      </c>
      <c r="P32" s="1">
        <v>1</v>
      </c>
      <c r="R32" s="1">
        <v>0</v>
      </c>
      <c r="T32" s="7">
        <v>1</v>
      </c>
      <c r="U32" s="7" t="s">
        <v>241</v>
      </c>
      <c r="V32" s="1">
        <v>1</v>
      </c>
      <c r="X32" s="1">
        <v>0</v>
      </c>
      <c r="Z32" s="1">
        <v>0</v>
      </c>
      <c r="AB32" s="1">
        <v>0</v>
      </c>
      <c r="AD32" s="1">
        <v>1</v>
      </c>
      <c r="AE32" s="1" t="s">
        <v>241</v>
      </c>
      <c r="AF32" s="1">
        <v>1</v>
      </c>
      <c r="AH32" s="1">
        <v>0</v>
      </c>
      <c r="AJ32" s="1">
        <v>1</v>
      </c>
      <c r="AL32" s="1">
        <v>1</v>
      </c>
      <c r="AN32" s="1">
        <v>0</v>
      </c>
      <c r="AP32" s="1">
        <v>1</v>
      </c>
      <c r="AR32" s="1">
        <v>1</v>
      </c>
      <c r="AT32" s="1">
        <v>0</v>
      </c>
      <c r="AV32" s="1">
        <v>1</v>
      </c>
      <c r="AX32" s="1">
        <v>0</v>
      </c>
      <c r="AZ32" s="1">
        <v>0</v>
      </c>
      <c r="BB32" s="1">
        <v>0</v>
      </c>
      <c r="BD32" s="1">
        <v>0</v>
      </c>
      <c r="BF32" s="1">
        <v>1</v>
      </c>
      <c r="BG32" s="1" t="s">
        <v>486</v>
      </c>
      <c r="BH32" s="1">
        <v>0</v>
      </c>
      <c r="BJ32" s="1">
        <v>1</v>
      </c>
      <c r="BL32" s="1">
        <v>0</v>
      </c>
      <c r="BN32" s="1">
        <v>1</v>
      </c>
      <c r="BP32" s="1">
        <v>1</v>
      </c>
      <c r="BR32" s="1">
        <v>0</v>
      </c>
      <c r="BT32" s="1">
        <v>1</v>
      </c>
      <c r="BV32" s="1">
        <v>1</v>
      </c>
      <c r="BW32" s="1" t="s">
        <v>279</v>
      </c>
      <c r="BX32" s="1">
        <v>1</v>
      </c>
      <c r="BZ32" s="1">
        <v>1</v>
      </c>
      <c r="CB32" s="1">
        <v>0</v>
      </c>
      <c r="CD32" s="1">
        <v>1</v>
      </c>
      <c r="CE32" s="1" t="s">
        <v>119</v>
      </c>
      <c r="CF32" s="1">
        <v>0</v>
      </c>
      <c r="CH32" s="1">
        <v>0</v>
      </c>
      <c r="CJ32" s="1">
        <v>1</v>
      </c>
      <c r="CL32" s="1">
        <v>0</v>
      </c>
      <c r="CN32" s="1">
        <v>1</v>
      </c>
      <c r="CP32" s="1">
        <v>1</v>
      </c>
      <c r="CR32" s="1">
        <v>1</v>
      </c>
      <c r="CT32" s="1">
        <v>0</v>
      </c>
      <c r="CV32" s="1">
        <v>1</v>
      </c>
      <c r="CW32" s="1" t="s">
        <v>406</v>
      </c>
      <c r="CX32" s="1">
        <v>0</v>
      </c>
      <c r="CZ32" s="1">
        <v>0</v>
      </c>
      <c r="DB32" s="7">
        <v>1</v>
      </c>
      <c r="DD32" s="1">
        <v>1</v>
      </c>
      <c r="DE32" s="1" t="s">
        <v>119</v>
      </c>
      <c r="DF32" s="1">
        <v>1</v>
      </c>
      <c r="DH32" s="1">
        <v>0</v>
      </c>
      <c r="DJ32" s="1">
        <v>0</v>
      </c>
      <c r="DL32" s="7">
        <v>0</v>
      </c>
      <c r="DN32" s="1">
        <v>1</v>
      </c>
      <c r="DO32" s="1" t="s">
        <v>493</v>
      </c>
      <c r="DP32" s="1">
        <v>0</v>
      </c>
      <c r="DR32" s="1">
        <v>0</v>
      </c>
      <c r="DT32" s="1">
        <v>0</v>
      </c>
      <c r="DV32" s="1">
        <v>1</v>
      </c>
      <c r="DX32" s="1">
        <v>1</v>
      </c>
      <c r="DZ32" s="1">
        <v>0</v>
      </c>
      <c r="EB32" s="1">
        <v>0</v>
      </c>
      <c r="ED32" s="1">
        <v>0</v>
      </c>
      <c r="EF32" s="1">
        <v>0</v>
      </c>
      <c r="EH32" s="7">
        <v>0</v>
      </c>
      <c r="EJ32" s="1">
        <v>0</v>
      </c>
      <c r="EL32" s="1">
        <v>1</v>
      </c>
      <c r="EM32" s="1" t="s">
        <v>119</v>
      </c>
      <c r="EN32" s="1">
        <v>0</v>
      </c>
      <c r="EP32" s="7">
        <v>0</v>
      </c>
      <c r="ER32" s="7">
        <v>1</v>
      </c>
      <c r="ES32" s="1" t="s">
        <v>302</v>
      </c>
      <c r="ET32" s="1">
        <v>0</v>
      </c>
      <c r="EV32" s="7">
        <v>1</v>
      </c>
      <c r="EX32" s="7">
        <v>1</v>
      </c>
      <c r="EZ32" s="1">
        <v>0</v>
      </c>
      <c r="FB32" s="1">
        <v>1</v>
      </c>
      <c r="FC32" s="1" t="s">
        <v>301</v>
      </c>
      <c r="FD32" s="1">
        <v>0</v>
      </c>
      <c r="FF32" s="8">
        <f>SUM(A32:FE32)</f>
        <v>40</v>
      </c>
      <c r="FG32" s="9">
        <f>40/80</f>
        <v>0.5</v>
      </c>
      <c r="FQ32" s="11"/>
    </row>
    <row r="33" spans="1:173" ht="22.5">
      <c r="A33" s="1" t="s">
        <v>30</v>
      </c>
      <c r="B33" s="1">
        <v>0</v>
      </c>
      <c r="D33" s="1">
        <v>0</v>
      </c>
      <c r="F33" s="1">
        <v>0</v>
      </c>
      <c r="H33" s="7">
        <v>1</v>
      </c>
      <c r="I33" s="7" t="s">
        <v>93</v>
      </c>
      <c r="J33" s="1">
        <v>1</v>
      </c>
      <c r="K33" s="1" t="s">
        <v>119</v>
      </c>
      <c r="L33" s="7">
        <v>1</v>
      </c>
      <c r="N33" s="1">
        <v>1</v>
      </c>
      <c r="P33" s="1">
        <v>1</v>
      </c>
      <c r="R33" s="1">
        <v>0</v>
      </c>
      <c r="T33" s="7">
        <v>0</v>
      </c>
      <c r="V33" s="1">
        <v>1</v>
      </c>
      <c r="X33" s="1">
        <v>0</v>
      </c>
      <c r="Z33" s="1">
        <v>0</v>
      </c>
      <c r="AB33" s="1">
        <v>0</v>
      </c>
      <c r="AD33" s="1">
        <v>0</v>
      </c>
      <c r="AF33" s="1">
        <v>0</v>
      </c>
      <c r="AH33" s="1">
        <v>0</v>
      </c>
      <c r="AJ33" s="1">
        <v>1</v>
      </c>
      <c r="AL33" s="1">
        <v>0</v>
      </c>
      <c r="AN33" s="1">
        <v>0</v>
      </c>
      <c r="AP33" s="1">
        <v>1</v>
      </c>
      <c r="AR33" s="1">
        <v>1</v>
      </c>
      <c r="AT33" s="1">
        <v>0</v>
      </c>
      <c r="AV33" s="1">
        <v>1</v>
      </c>
      <c r="AX33" s="1">
        <v>0</v>
      </c>
      <c r="AZ33" s="1">
        <v>0</v>
      </c>
      <c r="BB33" s="1">
        <v>0</v>
      </c>
      <c r="BD33" s="1">
        <v>0</v>
      </c>
      <c r="BF33" s="1">
        <v>1</v>
      </c>
      <c r="BG33" s="1" t="s">
        <v>486</v>
      </c>
      <c r="BH33" s="1">
        <v>1</v>
      </c>
      <c r="BI33" s="1" t="s">
        <v>568</v>
      </c>
      <c r="BJ33" s="1">
        <v>1</v>
      </c>
      <c r="BK33" s="1" t="s">
        <v>338</v>
      </c>
      <c r="BL33" s="1">
        <v>0</v>
      </c>
      <c r="BN33" s="1">
        <v>1</v>
      </c>
      <c r="BP33" s="1">
        <v>1</v>
      </c>
      <c r="BR33" s="1">
        <v>1</v>
      </c>
      <c r="BT33" s="1">
        <v>1</v>
      </c>
      <c r="BV33" s="1">
        <v>1</v>
      </c>
      <c r="BW33" s="1" t="s">
        <v>279</v>
      </c>
      <c r="BX33" s="1">
        <v>0</v>
      </c>
      <c r="BZ33" s="1">
        <v>0</v>
      </c>
      <c r="CB33" s="1">
        <v>0</v>
      </c>
      <c r="CD33" s="1">
        <v>1</v>
      </c>
      <c r="CF33" s="1">
        <v>0</v>
      </c>
      <c r="CH33" s="1">
        <v>1</v>
      </c>
      <c r="CJ33" s="1">
        <v>1</v>
      </c>
      <c r="CL33" s="1">
        <v>0</v>
      </c>
      <c r="CN33" s="1">
        <v>1</v>
      </c>
      <c r="CP33" s="1">
        <v>0</v>
      </c>
      <c r="CR33" s="1">
        <v>1</v>
      </c>
      <c r="CT33" s="1">
        <v>0</v>
      </c>
      <c r="CV33" s="1">
        <v>1</v>
      </c>
      <c r="CW33" s="1" t="s">
        <v>406</v>
      </c>
      <c r="CX33" s="1">
        <v>1</v>
      </c>
      <c r="CZ33" s="1">
        <v>0</v>
      </c>
      <c r="DB33" s="7">
        <v>1</v>
      </c>
      <c r="DC33" s="1" t="s">
        <v>119</v>
      </c>
      <c r="DD33" s="1">
        <v>1</v>
      </c>
      <c r="DF33" s="1">
        <v>1</v>
      </c>
      <c r="DH33" s="1">
        <v>0</v>
      </c>
      <c r="DJ33" s="1">
        <v>0</v>
      </c>
      <c r="DL33" s="7">
        <v>0</v>
      </c>
      <c r="DN33" s="1">
        <v>1</v>
      </c>
      <c r="DO33" s="1" t="s">
        <v>493</v>
      </c>
      <c r="DP33" s="1">
        <v>0</v>
      </c>
      <c r="DR33" s="1">
        <v>0</v>
      </c>
      <c r="DT33" s="1">
        <v>0</v>
      </c>
      <c r="DV33" s="1">
        <v>1</v>
      </c>
      <c r="DX33" s="1">
        <v>0</v>
      </c>
      <c r="DZ33" s="1">
        <v>0</v>
      </c>
      <c r="EB33" s="1">
        <v>0</v>
      </c>
      <c r="ED33" s="1">
        <v>0</v>
      </c>
      <c r="EF33" s="1">
        <v>0</v>
      </c>
      <c r="EH33" s="7">
        <v>0</v>
      </c>
      <c r="EJ33" s="1">
        <v>0</v>
      </c>
      <c r="EL33" s="1">
        <v>1</v>
      </c>
      <c r="EN33" s="1">
        <v>0</v>
      </c>
      <c r="EP33" s="7">
        <v>0</v>
      </c>
      <c r="ER33" s="7">
        <v>0</v>
      </c>
      <c r="ET33" s="1">
        <v>0</v>
      </c>
      <c r="EV33" s="7">
        <v>1</v>
      </c>
      <c r="EX33" s="7">
        <v>0</v>
      </c>
      <c r="EZ33" s="1">
        <v>0</v>
      </c>
      <c r="FB33" s="1">
        <v>1</v>
      </c>
      <c r="FD33" s="1">
        <v>0</v>
      </c>
      <c r="FF33" s="8">
        <f>SUM(A33:FE33)</f>
        <v>33</v>
      </c>
      <c r="FG33" s="11">
        <v>0.41</v>
      </c>
      <c r="FQ33" s="11"/>
    </row>
    <row r="34" spans="1:173" ht="33.75">
      <c r="A34" s="1" t="s">
        <v>31</v>
      </c>
      <c r="B34" s="1">
        <v>0</v>
      </c>
      <c r="D34" s="1">
        <v>1</v>
      </c>
      <c r="E34" s="1" t="s">
        <v>184</v>
      </c>
      <c r="F34" s="1">
        <v>0</v>
      </c>
      <c r="H34" s="7">
        <v>1</v>
      </c>
      <c r="J34" s="1">
        <v>1</v>
      </c>
      <c r="L34" s="7">
        <v>1</v>
      </c>
      <c r="N34" s="1">
        <v>1</v>
      </c>
      <c r="P34" s="1">
        <v>1</v>
      </c>
      <c r="R34" s="1">
        <v>1</v>
      </c>
      <c r="S34" s="1" t="s">
        <v>234</v>
      </c>
      <c r="T34" s="7">
        <v>0</v>
      </c>
      <c r="V34" s="1">
        <v>0</v>
      </c>
      <c r="X34" s="1">
        <v>1</v>
      </c>
      <c r="Y34" s="1" t="s">
        <v>248</v>
      </c>
      <c r="Z34" s="1">
        <v>1</v>
      </c>
      <c r="AB34" s="1">
        <v>0</v>
      </c>
      <c r="AD34" s="1">
        <v>0</v>
      </c>
      <c r="AF34" s="1">
        <v>0</v>
      </c>
      <c r="AH34" s="1">
        <v>0</v>
      </c>
      <c r="AJ34" s="1">
        <v>1</v>
      </c>
      <c r="AL34" s="1">
        <v>0</v>
      </c>
      <c r="AN34" s="1">
        <v>0</v>
      </c>
      <c r="AP34" s="1">
        <v>0</v>
      </c>
      <c r="AR34" s="1">
        <v>0</v>
      </c>
      <c r="AT34" s="1">
        <v>1</v>
      </c>
      <c r="AV34" s="1">
        <v>1</v>
      </c>
      <c r="AX34" s="1">
        <v>0</v>
      </c>
      <c r="AZ34" s="1">
        <v>1</v>
      </c>
      <c r="BB34" s="1">
        <v>0</v>
      </c>
      <c r="BD34" s="1">
        <v>0</v>
      </c>
      <c r="BF34" s="1">
        <v>0</v>
      </c>
      <c r="BH34" s="1">
        <v>1</v>
      </c>
      <c r="BJ34" s="1">
        <v>1</v>
      </c>
      <c r="BL34" s="1">
        <v>1</v>
      </c>
      <c r="BN34" s="1">
        <v>1</v>
      </c>
      <c r="BP34" s="1">
        <v>0</v>
      </c>
      <c r="BR34" s="1">
        <v>0</v>
      </c>
      <c r="BT34" s="1">
        <v>0</v>
      </c>
      <c r="BV34" s="1">
        <v>0</v>
      </c>
      <c r="BX34" s="1">
        <v>1</v>
      </c>
      <c r="BZ34" s="1">
        <v>0</v>
      </c>
      <c r="CB34" s="1">
        <v>0</v>
      </c>
      <c r="CD34" s="1">
        <v>1</v>
      </c>
      <c r="CF34" s="1">
        <v>0</v>
      </c>
      <c r="CH34" s="1">
        <v>0</v>
      </c>
      <c r="CJ34" s="1">
        <v>1</v>
      </c>
      <c r="CK34" s="1" t="s">
        <v>579</v>
      </c>
      <c r="CL34" s="1">
        <v>0</v>
      </c>
      <c r="CN34" s="1">
        <v>0</v>
      </c>
      <c r="CP34" s="1">
        <v>0</v>
      </c>
      <c r="CQ34" s="1" t="s">
        <v>133</v>
      </c>
      <c r="CR34" s="1">
        <v>0</v>
      </c>
      <c r="CT34" s="1">
        <v>0</v>
      </c>
      <c r="CU34" s="1" t="s">
        <v>133</v>
      </c>
      <c r="CV34" s="1">
        <v>1</v>
      </c>
      <c r="CX34" s="1">
        <v>0</v>
      </c>
      <c r="CZ34" s="1">
        <v>0</v>
      </c>
      <c r="DB34" s="7">
        <v>1</v>
      </c>
      <c r="DD34" s="1">
        <v>1</v>
      </c>
      <c r="DF34" s="1">
        <v>0</v>
      </c>
      <c r="DH34" s="1">
        <v>0</v>
      </c>
      <c r="DJ34" s="1">
        <v>0</v>
      </c>
      <c r="DL34" s="7">
        <v>1</v>
      </c>
      <c r="DN34" s="1">
        <v>0</v>
      </c>
      <c r="DP34" s="1">
        <v>1</v>
      </c>
      <c r="DQ34" s="1" t="s">
        <v>174</v>
      </c>
      <c r="DR34" s="1">
        <v>0</v>
      </c>
      <c r="DT34" s="1">
        <v>0</v>
      </c>
      <c r="DV34" s="1">
        <v>1</v>
      </c>
      <c r="DW34" s="1" t="s">
        <v>493</v>
      </c>
      <c r="DX34" s="1">
        <v>1</v>
      </c>
      <c r="DZ34" s="1">
        <v>0</v>
      </c>
      <c r="EB34" s="1">
        <v>0</v>
      </c>
      <c r="ED34" s="1">
        <v>0</v>
      </c>
      <c r="EF34" s="1">
        <v>1</v>
      </c>
      <c r="EH34" s="7">
        <v>0</v>
      </c>
      <c r="EJ34" s="1">
        <v>0</v>
      </c>
      <c r="EL34" s="1">
        <v>1</v>
      </c>
      <c r="EN34" s="1">
        <v>0</v>
      </c>
      <c r="EP34" s="7">
        <v>1</v>
      </c>
      <c r="ER34" s="7">
        <v>0</v>
      </c>
      <c r="ET34" s="1">
        <v>0</v>
      </c>
      <c r="EV34" s="7">
        <v>0</v>
      </c>
      <c r="EX34" s="7">
        <v>1</v>
      </c>
      <c r="EZ34" s="1">
        <v>1</v>
      </c>
      <c r="FB34" s="1">
        <v>0</v>
      </c>
      <c r="FD34" s="1">
        <v>1</v>
      </c>
      <c r="FE34" s="1" t="s">
        <v>169</v>
      </c>
      <c r="FF34" s="8">
        <f>SUM(A34:FE34)</f>
        <v>33</v>
      </c>
      <c r="FG34" s="9">
        <f>33/80</f>
        <v>0.4125</v>
      </c>
      <c r="FQ34" s="11"/>
    </row>
    <row r="35" spans="1:173" ht="11.25">
      <c r="A35" s="1" t="s">
        <v>32</v>
      </c>
      <c r="B35" s="1">
        <v>0</v>
      </c>
      <c r="D35" s="1">
        <v>1</v>
      </c>
      <c r="F35" s="1">
        <v>0</v>
      </c>
      <c r="H35" s="7">
        <v>1</v>
      </c>
      <c r="J35" s="1">
        <v>1</v>
      </c>
      <c r="L35" s="7">
        <v>1</v>
      </c>
      <c r="N35" s="1">
        <v>1</v>
      </c>
      <c r="P35" s="1">
        <v>1</v>
      </c>
      <c r="R35" s="1">
        <v>1</v>
      </c>
      <c r="T35" s="7">
        <v>0</v>
      </c>
      <c r="V35" s="1">
        <v>0</v>
      </c>
      <c r="X35" s="1">
        <v>0</v>
      </c>
      <c r="Z35" s="1">
        <v>1</v>
      </c>
      <c r="AB35" s="1">
        <v>0</v>
      </c>
      <c r="AD35" s="1">
        <v>0</v>
      </c>
      <c r="AF35" s="1">
        <v>0</v>
      </c>
      <c r="AH35" s="1">
        <v>0</v>
      </c>
      <c r="AJ35" s="1">
        <v>0</v>
      </c>
      <c r="AL35" s="1">
        <v>1</v>
      </c>
      <c r="AN35" s="1">
        <v>0</v>
      </c>
      <c r="AP35" s="1">
        <v>1</v>
      </c>
      <c r="AR35" s="1">
        <v>1</v>
      </c>
      <c r="AT35" s="1">
        <v>1</v>
      </c>
      <c r="AV35" s="1">
        <v>1</v>
      </c>
      <c r="AX35" s="1">
        <v>0</v>
      </c>
      <c r="AZ35" s="1">
        <v>1</v>
      </c>
      <c r="BB35" s="1">
        <v>1</v>
      </c>
      <c r="BD35" s="1">
        <v>1</v>
      </c>
      <c r="BF35" s="1">
        <v>1</v>
      </c>
      <c r="BG35" s="1" t="s">
        <v>486</v>
      </c>
      <c r="BH35" s="1">
        <v>1</v>
      </c>
      <c r="BJ35" s="1">
        <v>1</v>
      </c>
      <c r="BL35" s="1">
        <v>0</v>
      </c>
      <c r="BN35" s="1">
        <v>1</v>
      </c>
      <c r="BP35" s="1">
        <v>0</v>
      </c>
      <c r="BR35" s="1">
        <v>1</v>
      </c>
      <c r="BT35" s="1">
        <v>1</v>
      </c>
      <c r="BV35" s="1">
        <v>1</v>
      </c>
      <c r="BW35" s="1" t="s">
        <v>572</v>
      </c>
      <c r="BX35" s="1">
        <v>1</v>
      </c>
      <c r="BZ35" s="1">
        <v>1</v>
      </c>
      <c r="CB35" s="1">
        <v>1</v>
      </c>
      <c r="CD35" s="1">
        <v>0</v>
      </c>
      <c r="CF35" s="1">
        <v>1</v>
      </c>
      <c r="CH35" s="1">
        <v>1</v>
      </c>
      <c r="CJ35" s="1">
        <v>1</v>
      </c>
      <c r="CL35" s="1">
        <v>0</v>
      </c>
      <c r="CN35" s="1">
        <v>1</v>
      </c>
      <c r="CP35" s="1">
        <v>1</v>
      </c>
      <c r="CR35" s="1">
        <v>1</v>
      </c>
      <c r="CT35" s="1">
        <v>0</v>
      </c>
      <c r="CV35" s="1">
        <v>1</v>
      </c>
      <c r="CX35" s="1">
        <v>0</v>
      </c>
      <c r="CZ35" s="1">
        <v>0</v>
      </c>
      <c r="DB35" s="7">
        <v>0</v>
      </c>
      <c r="DD35" s="1">
        <v>1</v>
      </c>
      <c r="DF35" s="1">
        <v>0</v>
      </c>
      <c r="DH35" s="1">
        <v>0</v>
      </c>
      <c r="DJ35" s="1">
        <v>0</v>
      </c>
      <c r="DL35" s="7">
        <v>1</v>
      </c>
      <c r="DN35" s="1">
        <v>1</v>
      </c>
      <c r="DO35" s="1" t="s">
        <v>493</v>
      </c>
      <c r="DP35" s="1">
        <v>1</v>
      </c>
      <c r="DR35" s="1">
        <v>0</v>
      </c>
      <c r="DT35" s="1">
        <v>0</v>
      </c>
      <c r="DV35" s="1">
        <v>1</v>
      </c>
      <c r="DW35" s="1" t="s">
        <v>493</v>
      </c>
      <c r="DX35" s="1">
        <v>0</v>
      </c>
      <c r="DZ35" s="1">
        <v>0</v>
      </c>
      <c r="EB35" s="1">
        <v>1</v>
      </c>
      <c r="ED35" s="1">
        <v>0</v>
      </c>
      <c r="EF35" s="1">
        <v>0</v>
      </c>
      <c r="EH35" s="7">
        <v>0</v>
      </c>
      <c r="EJ35" s="1">
        <v>0</v>
      </c>
      <c r="EL35" s="1">
        <v>1</v>
      </c>
      <c r="EN35" s="1">
        <v>1</v>
      </c>
      <c r="EP35" s="7">
        <v>1</v>
      </c>
      <c r="ER35" s="7">
        <v>0</v>
      </c>
      <c r="ET35" s="1">
        <v>0</v>
      </c>
      <c r="EV35" s="7">
        <v>0</v>
      </c>
      <c r="EX35" s="7">
        <v>1</v>
      </c>
      <c r="EZ35" s="1">
        <v>0</v>
      </c>
      <c r="FB35" s="1">
        <v>1</v>
      </c>
      <c r="FD35" s="1">
        <v>1</v>
      </c>
      <c r="FF35" s="8">
        <f>SUM(A35:FE35)</f>
        <v>45</v>
      </c>
      <c r="FG35" s="9">
        <f>45/80</f>
        <v>0.5625</v>
      </c>
      <c r="FQ35" s="11"/>
    </row>
    <row r="36" spans="1:173" ht="22.5">
      <c r="A36" s="1" t="s">
        <v>34</v>
      </c>
      <c r="B36" s="1">
        <v>0</v>
      </c>
      <c r="D36" s="1">
        <v>0</v>
      </c>
      <c r="F36" s="1">
        <v>0</v>
      </c>
      <c r="H36" s="7">
        <v>0</v>
      </c>
      <c r="J36" s="1">
        <v>1</v>
      </c>
      <c r="K36" s="1" t="s">
        <v>106</v>
      </c>
      <c r="L36" s="7">
        <v>0</v>
      </c>
      <c r="M36" s="1" t="s">
        <v>297</v>
      </c>
      <c r="N36" s="1">
        <v>0</v>
      </c>
      <c r="P36" s="1">
        <v>0</v>
      </c>
      <c r="R36" s="1">
        <v>0</v>
      </c>
      <c r="T36" s="7">
        <v>0</v>
      </c>
      <c r="V36" s="1">
        <v>0</v>
      </c>
      <c r="X36" s="1">
        <v>1</v>
      </c>
      <c r="Y36" s="1" t="s">
        <v>221</v>
      </c>
      <c r="Z36" s="1">
        <v>0</v>
      </c>
      <c r="AB36" s="1">
        <v>0</v>
      </c>
      <c r="AD36" s="1">
        <v>0</v>
      </c>
      <c r="AF36" s="1">
        <v>0</v>
      </c>
      <c r="AH36" s="1">
        <v>0</v>
      </c>
      <c r="AJ36" s="1">
        <v>1</v>
      </c>
      <c r="AL36" s="1">
        <v>1</v>
      </c>
      <c r="AM36" s="1" t="s">
        <v>221</v>
      </c>
      <c r="AN36" s="1">
        <v>0</v>
      </c>
      <c r="AP36" s="1">
        <v>0</v>
      </c>
      <c r="AR36" s="1">
        <v>0</v>
      </c>
      <c r="AT36" s="1">
        <v>0</v>
      </c>
      <c r="AV36" s="1">
        <v>0</v>
      </c>
      <c r="AX36" s="1">
        <v>0</v>
      </c>
      <c r="AZ36" s="1">
        <v>0</v>
      </c>
      <c r="BB36" s="1">
        <v>0</v>
      </c>
      <c r="BD36" s="1">
        <v>0</v>
      </c>
      <c r="BF36" s="1">
        <v>0</v>
      </c>
      <c r="BH36" s="1">
        <v>0</v>
      </c>
      <c r="BJ36" s="1">
        <v>0</v>
      </c>
      <c r="BL36" s="1">
        <v>1</v>
      </c>
      <c r="BN36" s="1">
        <v>0</v>
      </c>
      <c r="BP36" s="1">
        <v>0</v>
      </c>
      <c r="BR36" s="1">
        <v>0</v>
      </c>
      <c r="BT36" s="1">
        <v>0</v>
      </c>
      <c r="BV36" s="1">
        <v>0</v>
      </c>
      <c r="BX36" s="1">
        <v>0</v>
      </c>
      <c r="BZ36" s="1">
        <v>0</v>
      </c>
      <c r="CB36" s="1">
        <v>0</v>
      </c>
      <c r="CD36" s="1">
        <v>0</v>
      </c>
      <c r="CF36" s="1">
        <v>0</v>
      </c>
      <c r="CH36" s="1">
        <v>0</v>
      </c>
      <c r="CJ36" s="1">
        <v>0</v>
      </c>
      <c r="CL36" s="1">
        <v>0</v>
      </c>
      <c r="CN36" s="1">
        <v>0</v>
      </c>
      <c r="CP36" s="1">
        <v>0</v>
      </c>
      <c r="CR36" s="1">
        <v>0</v>
      </c>
      <c r="CT36" s="1">
        <v>0</v>
      </c>
      <c r="CV36" s="1">
        <v>0</v>
      </c>
      <c r="CX36" s="1">
        <v>1</v>
      </c>
      <c r="CY36" s="1" t="s">
        <v>505</v>
      </c>
      <c r="CZ36" s="1">
        <v>0</v>
      </c>
      <c r="DB36" s="7">
        <v>1</v>
      </c>
      <c r="DC36" s="1" t="s">
        <v>303</v>
      </c>
      <c r="DD36" s="1">
        <v>0</v>
      </c>
      <c r="DF36" s="1">
        <v>0</v>
      </c>
      <c r="DH36" s="1">
        <v>0</v>
      </c>
      <c r="DJ36" s="1">
        <v>0</v>
      </c>
      <c r="DL36" s="7">
        <v>1</v>
      </c>
      <c r="DN36" s="1">
        <v>0</v>
      </c>
      <c r="DP36" s="1">
        <v>1</v>
      </c>
      <c r="DR36" s="1">
        <v>0</v>
      </c>
      <c r="DT36" s="1">
        <v>0</v>
      </c>
      <c r="DV36" s="1">
        <v>1</v>
      </c>
      <c r="DW36" s="1" t="s">
        <v>493</v>
      </c>
      <c r="DX36" s="1">
        <v>1</v>
      </c>
      <c r="DZ36" s="1">
        <v>0</v>
      </c>
      <c r="EB36" s="1">
        <v>0</v>
      </c>
      <c r="ED36" s="1">
        <v>0</v>
      </c>
      <c r="EF36" s="1">
        <v>0</v>
      </c>
      <c r="EH36" s="7">
        <v>1</v>
      </c>
      <c r="EI36" s="1" t="s">
        <v>298</v>
      </c>
      <c r="EJ36" s="1">
        <v>0</v>
      </c>
      <c r="EL36" s="1">
        <v>1</v>
      </c>
      <c r="EN36" s="1">
        <v>0</v>
      </c>
      <c r="EP36" s="7">
        <v>0</v>
      </c>
      <c r="ER36" s="7">
        <v>1</v>
      </c>
      <c r="ES36" s="1"/>
      <c r="ET36" s="1">
        <v>0</v>
      </c>
      <c r="EV36" s="7">
        <v>0</v>
      </c>
      <c r="EX36" s="7">
        <v>1</v>
      </c>
      <c r="EY36" s="1" t="s">
        <v>125</v>
      </c>
      <c r="EZ36" s="1">
        <v>1</v>
      </c>
      <c r="FA36" s="1" t="s">
        <v>161</v>
      </c>
      <c r="FB36" s="1">
        <v>0</v>
      </c>
      <c r="FD36" s="1">
        <v>1</v>
      </c>
      <c r="FF36" s="8">
        <f>SUM(A36:FE36)</f>
        <v>17</v>
      </c>
      <c r="FG36" s="9">
        <f>17/80</f>
        <v>0.2125</v>
      </c>
      <c r="FQ36" s="11"/>
    </row>
    <row r="37" spans="1:173" ht="22.5">
      <c r="A37" s="1" t="s">
        <v>35</v>
      </c>
      <c r="B37" s="1">
        <v>1</v>
      </c>
      <c r="D37" s="1">
        <v>1</v>
      </c>
      <c r="F37" s="1">
        <v>0</v>
      </c>
      <c r="H37" s="7">
        <v>1</v>
      </c>
      <c r="J37" s="1">
        <v>1</v>
      </c>
      <c r="K37" s="1" t="s">
        <v>525</v>
      </c>
      <c r="L37" s="7">
        <v>1</v>
      </c>
      <c r="N37" s="1">
        <v>1</v>
      </c>
      <c r="P37" s="1">
        <v>1</v>
      </c>
      <c r="R37" s="1">
        <v>1</v>
      </c>
      <c r="T37" s="7">
        <v>1</v>
      </c>
      <c r="V37" s="1">
        <v>1</v>
      </c>
      <c r="X37" s="1">
        <v>0</v>
      </c>
      <c r="Z37" s="1">
        <v>1</v>
      </c>
      <c r="AB37" s="1">
        <v>0</v>
      </c>
      <c r="AD37" s="1">
        <v>1</v>
      </c>
      <c r="AF37" s="1">
        <v>0</v>
      </c>
      <c r="AH37" s="1">
        <v>0</v>
      </c>
      <c r="AJ37" s="1">
        <v>1</v>
      </c>
      <c r="AL37" s="1">
        <v>1</v>
      </c>
      <c r="AN37" s="1">
        <v>0</v>
      </c>
      <c r="AP37" s="1">
        <v>1</v>
      </c>
      <c r="AR37" s="1">
        <v>1</v>
      </c>
      <c r="AT37" s="1">
        <v>1</v>
      </c>
      <c r="AV37" s="1">
        <v>1</v>
      </c>
      <c r="AX37" s="1">
        <v>0</v>
      </c>
      <c r="AZ37" s="1">
        <v>1</v>
      </c>
      <c r="BA37" s="1" t="s">
        <v>320</v>
      </c>
      <c r="BB37" s="1">
        <v>1</v>
      </c>
      <c r="BD37" s="1">
        <v>0</v>
      </c>
      <c r="BF37" s="1">
        <v>0</v>
      </c>
      <c r="BH37" s="1">
        <v>1</v>
      </c>
      <c r="BJ37" s="1">
        <v>1</v>
      </c>
      <c r="BL37" s="1">
        <v>1</v>
      </c>
      <c r="BN37" s="1">
        <v>1</v>
      </c>
      <c r="BP37" s="1">
        <v>1</v>
      </c>
      <c r="BR37" s="1">
        <v>1</v>
      </c>
      <c r="BT37" s="1">
        <v>1</v>
      </c>
      <c r="BV37" s="1">
        <v>1</v>
      </c>
      <c r="BW37" s="1" t="s">
        <v>572</v>
      </c>
      <c r="BX37" s="1">
        <v>1</v>
      </c>
      <c r="BZ37" s="1">
        <v>1</v>
      </c>
      <c r="CB37" s="1">
        <v>1</v>
      </c>
      <c r="CD37" s="1">
        <v>1</v>
      </c>
      <c r="CF37" s="1">
        <v>1</v>
      </c>
      <c r="CH37" s="1">
        <v>1</v>
      </c>
      <c r="CJ37" s="1">
        <v>1</v>
      </c>
      <c r="CL37" s="1">
        <v>0</v>
      </c>
      <c r="CN37" s="1">
        <v>1</v>
      </c>
      <c r="CP37" s="1">
        <v>1</v>
      </c>
      <c r="CR37" s="1">
        <v>1</v>
      </c>
      <c r="CT37" s="1">
        <v>1</v>
      </c>
      <c r="CV37" s="1">
        <v>1</v>
      </c>
      <c r="CX37" s="1">
        <v>1</v>
      </c>
      <c r="CZ37" s="1">
        <v>0</v>
      </c>
      <c r="DB37" s="7">
        <v>1</v>
      </c>
      <c r="DD37" s="1">
        <v>1</v>
      </c>
      <c r="DF37" s="1">
        <v>0</v>
      </c>
      <c r="DH37" s="1">
        <v>0</v>
      </c>
      <c r="DJ37" s="1">
        <v>0</v>
      </c>
      <c r="DL37" s="7">
        <v>1</v>
      </c>
      <c r="DM37" s="1" t="s">
        <v>149</v>
      </c>
      <c r="DN37" s="1">
        <v>1</v>
      </c>
      <c r="DO37" s="1" t="s">
        <v>493</v>
      </c>
      <c r="DP37" s="1">
        <v>1</v>
      </c>
      <c r="DR37" s="1">
        <v>0</v>
      </c>
      <c r="DT37" s="1">
        <v>0</v>
      </c>
      <c r="DV37" s="1">
        <v>1</v>
      </c>
      <c r="DX37" s="1">
        <v>1</v>
      </c>
      <c r="DZ37" s="1">
        <v>1</v>
      </c>
      <c r="EB37" s="1">
        <v>1</v>
      </c>
      <c r="ED37" s="1">
        <v>0</v>
      </c>
      <c r="EF37" s="1">
        <v>1</v>
      </c>
      <c r="EH37" s="7">
        <v>1</v>
      </c>
      <c r="EJ37" s="1">
        <v>0</v>
      </c>
      <c r="EL37" s="1">
        <v>1</v>
      </c>
      <c r="EN37" s="1">
        <v>1</v>
      </c>
      <c r="EP37" s="7">
        <v>0</v>
      </c>
      <c r="ER37" s="7">
        <v>0</v>
      </c>
      <c r="ET37" s="1">
        <v>0</v>
      </c>
      <c r="EV37" s="7">
        <v>1</v>
      </c>
      <c r="EW37" s="1"/>
      <c r="EX37" s="7">
        <v>1</v>
      </c>
      <c r="EZ37" s="1">
        <v>1</v>
      </c>
      <c r="FB37" s="1">
        <v>1</v>
      </c>
      <c r="FD37" s="1">
        <v>1</v>
      </c>
      <c r="FF37" s="8">
        <f>SUM(A37:FE37)</f>
        <v>59</v>
      </c>
      <c r="FG37" s="9">
        <f>59/80</f>
        <v>0.7375</v>
      </c>
      <c r="FQ37" s="11"/>
    </row>
    <row r="38" spans="1:173" ht="22.5">
      <c r="A38" s="1" t="s">
        <v>36</v>
      </c>
      <c r="B38" s="1">
        <v>1</v>
      </c>
      <c r="D38" s="1">
        <v>0</v>
      </c>
      <c r="F38" s="1">
        <v>0</v>
      </c>
      <c r="H38" s="7">
        <v>1</v>
      </c>
      <c r="J38" s="1">
        <v>1</v>
      </c>
      <c r="L38" s="7">
        <v>1</v>
      </c>
      <c r="N38" s="1">
        <v>1</v>
      </c>
      <c r="P38" s="1">
        <v>1</v>
      </c>
      <c r="R38" s="1">
        <v>1</v>
      </c>
      <c r="T38" s="7">
        <v>1</v>
      </c>
      <c r="V38" s="1">
        <v>1</v>
      </c>
      <c r="X38" s="1">
        <v>0</v>
      </c>
      <c r="Z38" s="1">
        <v>1</v>
      </c>
      <c r="AB38" s="1">
        <v>0</v>
      </c>
      <c r="AD38" s="1">
        <v>0</v>
      </c>
      <c r="AF38" s="1">
        <v>0</v>
      </c>
      <c r="AH38" s="1">
        <v>0</v>
      </c>
      <c r="AJ38" s="1">
        <v>1</v>
      </c>
      <c r="AL38" s="1">
        <v>0</v>
      </c>
      <c r="AN38" s="1">
        <v>0</v>
      </c>
      <c r="AP38" s="1">
        <v>0</v>
      </c>
      <c r="AR38" s="1">
        <v>1</v>
      </c>
      <c r="AT38" s="1">
        <v>1</v>
      </c>
      <c r="AV38" s="1">
        <v>1</v>
      </c>
      <c r="AX38" s="1">
        <v>0</v>
      </c>
      <c r="AZ38" s="1">
        <v>1</v>
      </c>
      <c r="BA38" s="1" t="s">
        <v>321</v>
      </c>
      <c r="BB38" s="1">
        <v>1</v>
      </c>
      <c r="BD38" s="1">
        <v>1</v>
      </c>
      <c r="BF38" s="1">
        <v>1</v>
      </c>
      <c r="BH38" s="1">
        <v>1</v>
      </c>
      <c r="BJ38" s="1">
        <v>1</v>
      </c>
      <c r="BL38" s="1">
        <v>1</v>
      </c>
      <c r="BN38" s="1">
        <v>1</v>
      </c>
      <c r="BR38" s="1">
        <v>1</v>
      </c>
      <c r="BT38" s="1">
        <v>1</v>
      </c>
      <c r="BV38" s="1">
        <v>1</v>
      </c>
      <c r="BW38" s="1" t="s">
        <v>572</v>
      </c>
      <c r="BX38" s="1">
        <v>1</v>
      </c>
      <c r="BZ38" s="1">
        <v>1</v>
      </c>
      <c r="CB38" s="1">
        <v>1</v>
      </c>
      <c r="CD38" s="1">
        <v>1</v>
      </c>
      <c r="CF38" s="1">
        <v>1</v>
      </c>
      <c r="CH38" s="1">
        <v>1</v>
      </c>
      <c r="CJ38" s="1">
        <v>1</v>
      </c>
      <c r="CL38" s="1">
        <v>0</v>
      </c>
      <c r="CN38" s="1">
        <v>1</v>
      </c>
      <c r="CP38" s="1">
        <v>1</v>
      </c>
      <c r="CR38" s="1">
        <v>1</v>
      </c>
      <c r="CT38" s="1">
        <v>0</v>
      </c>
      <c r="CU38" s="1" t="s">
        <v>133</v>
      </c>
      <c r="CV38" s="1">
        <v>1</v>
      </c>
      <c r="CX38" s="1">
        <v>1</v>
      </c>
      <c r="CZ38" s="1">
        <v>0</v>
      </c>
      <c r="DB38" s="7">
        <v>1</v>
      </c>
      <c r="DD38" s="1">
        <v>1</v>
      </c>
      <c r="DF38" s="1">
        <v>0</v>
      </c>
      <c r="DH38" s="1">
        <v>0</v>
      </c>
      <c r="DJ38" s="1">
        <v>0</v>
      </c>
      <c r="DL38" s="7">
        <v>1</v>
      </c>
      <c r="DN38" s="1">
        <v>1</v>
      </c>
      <c r="DO38" s="1" t="s">
        <v>493</v>
      </c>
      <c r="DP38" s="1">
        <v>1</v>
      </c>
      <c r="DR38" s="1">
        <v>1</v>
      </c>
      <c r="DT38" s="1">
        <v>0</v>
      </c>
      <c r="DV38" s="1">
        <v>1</v>
      </c>
      <c r="DW38" s="1" t="s">
        <v>493</v>
      </c>
      <c r="DX38" s="1">
        <v>1</v>
      </c>
      <c r="DZ38" s="1">
        <v>1</v>
      </c>
      <c r="EB38" s="1">
        <v>1</v>
      </c>
      <c r="ED38" s="1">
        <v>0</v>
      </c>
      <c r="EF38" s="1">
        <v>1</v>
      </c>
      <c r="EH38" s="7">
        <v>1</v>
      </c>
      <c r="EJ38" s="1">
        <v>0</v>
      </c>
      <c r="EL38" s="1">
        <v>1</v>
      </c>
      <c r="EN38" s="1">
        <v>0</v>
      </c>
      <c r="EP38" s="7">
        <v>0</v>
      </c>
      <c r="ER38" s="7">
        <v>0</v>
      </c>
      <c r="ET38" s="1">
        <v>0</v>
      </c>
      <c r="EV38" s="7">
        <v>0</v>
      </c>
      <c r="EX38" s="7">
        <v>0</v>
      </c>
      <c r="EZ38" s="1">
        <v>0</v>
      </c>
      <c r="FB38" s="1">
        <v>1</v>
      </c>
      <c r="FD38" s="1">
        <v>0</v>
      </c>
      <c r="FF38" s="8">
        <f>SUM(A38:FE38)</f>
        <v>51</v>
      </c>
      <c r="FG38" s="9">
        <f>51/80</f>
        <v>0.6375</v>
      </c>
      <c r="FQ38" s="11"/>
    </row>
    <row r="39" spans="1:173" ht="45">
      <c r="A39" s="1" t="s">
        <v>33</v>
      </c>
      <c r="B39" s="1">
        <v>1</v>
      </c>
      <c r="D39" s="1">
        <v>0</v>
      </c>
      <c r="F39" s="1">
        <v>0</v>
      </c>
      <c r="H39" s="7">
        <v>1</v>
      </c>
      <c r="J39" s="1">
        <v>1</v>
      </c>
      <c r="L39" s="7">
        <v>1</v>
      </c>
      <c r="M39" s="1" t="s">
        <v>526</v>
      </c>
      <c r="N39" s="1">
        <v>1</v>
      </c>
      <c r="O39" s="1" t="s">
        <v>411</v>
      </c>
      <c r="P39" s="1">
        <v>1</v>
      </c>
      <c r="Q39" s="1" t="s">
        <v>414</v>
      </c>
      <c r="R39" s="1">
        <v>1</v>
      </c>
      <c r="S39" s="1" t="s">
        <v>235</v>
      </c>
      <c r="T39" s="7">
        <v>0</v>
      </c>
      <c r="V39" s="1">
        <v>1</v>
      </c>
      <c r="W39" s="1" t="s">
        <v>411</v>
      </c>
      <c r="X39" s="1">
        <v>1</v>
      </c>
      <c r="Y39" s="1" t="s">
        <v>249</v>
      </c>
      <c r="Z39" s="1">
        <v>0</v>
      </c>
      <c r="AB39" s="1">
        <v>0</v>
      </c>
      <c r="AD39" s="1">
        <v>0</v>
      </c>
      <c r="AF39" s="1">
        <v>0</v>
      </c>
      <c r="AH39" s="1">
        <v>0</v>
      </c>
      <c r="AJ39" s="1">
        <v>0</v>
      </c>
      <c r="AL39" s="1">
        <v>1</v>
      </c>
      <c r="AM39" s="1" t="s">
        <v>308</v>
      </c>
      <c r="AN39" s="1">
        <v>0</v>
      </c>
      <c r="AP39" s="1">
        <v>1</v>
      </c>
      <c r="AQ39" s="1" t="s">
        <v>553</v>
      </c>
      <c r="AR39" s="1">
        <v>1</v>
      </c>
      <c r="AS39" s="1" t="s">
        <v>263</v>
      </c>
      <c r="AT39" s="1">
        <v>1</v>
      </c>
      <c r="AU39" s="1" t="s">
        <v>556</v>
      </c>
      <c r="AV39" s="1">
        <v>1</v>
      </c>
      <c r="AW39" s="1" t="s">
        <v>235</v>
      </c>
      <c r="AX39" s="1">
        <v>0</v>
      </c>
      <c r="AZ39" s="1">
        <v>1</v>
      </c>
      <c r="BA39" s="1" t="s">
        <v>322</v>
      </c>
      <c r="BB39" s="1">
        <v>0</v>
      </c>
      <c r="BD39" s="1">
        <v>1</v>
      </c>
      <c r="BE39" s="1" t="s">
        <v>471</v>
      </c>
      <c r="BF39" s="1">
        <v>1</v>
      </c>
      <c r="BH39" s="1">
        <v>1</v>
      </c>
      <c r="BI39" s="1" t="s">
        <v>333</v>
      </c>
      <c r="BJ39" s="1">
        <v>1</v>
      </c>
      <c r="BK39" s="1" t="s">
        <v>339</v>
      </c>
      <c r="BL39" s="1">
        <v>1</v>
      </c>
      <c r="BN39" s="1">
        <v>1</v>
      </c>
      <c r="BR39" s="1">
        <v>0</v>
      </c>
      <c r="BT39" s="1">
        <v>0</v>
      </c>
      <c r="BV39" s="1">
        <v>0</v>
      </c>
      <c r="BX39" s="1">
        <v>1</v>
      </c>
      <c r="BZ39" s="1">
        <v>0</v>
      </c>
      <c r="CB39" s="1">
        <v>0</v>
      </c>
      <c r="CD39" s="1">
        <v>0</v>
      </c>
      <c r="CF39" s="1">
        <v>1</v>
      </c>
      <c r="CH39" s="1">
        <v>1</v>
      </c>
      <c r="CI39" s="1" t="s">
        <v>504</v>
      </c>
      <c r="CJ39" s="1">
        <v>1</v>
      </c>
      <c r="CL39" s="1">
        <v>1</v>
      </c>
      <c r="CM39" s="1" t="s">
        <v>509</v>
      </c>
      <c r="CN39" s="1">
        <v>1</v>
      </c>
      <c r="CP39" s="1">
        <v>1</v>
      </c>
      <c r="CQ39" s="1" t="s">
        <v>394</v>
      </c>
      <c r="CR39" s="1">
        <v>1</v>
      </c>
      <c r="CT39" s="1">
        <v>1</v>
      </c>
      <c r="CU39" s="1" t="s">
        <v>401</v>
      </c>
      <c r="CV39" s="1">
        <v>1</v>
      </c>
      <c r="CW39" s="1" t="s">
        <v>407</v>
      </c>
      <c r="CX39" s="1">
        <v>1</v>
      </c>
      <c r="CY39" s="1" t="s">
        <v>344</v>
      </c>
      <c r="CZ39" s="1">
        <v>0</v>
      </c>
      <c r="DB39" s="7">
        <v>1</v>
      </c>
      <c r="DC39" s="1" t="s">
        <v>581</v>
      </c>
      <c r="DD39" s="1">
        <v>1</v>
      </c>
      <c r="DE39" s="1" t="s">
        <v>211</v>
      </c>
      <c r="DF39" s="1">
        <v>0</v>
      </c>
      <c r="DH39" s="1">
        <v>0</v>
      </c>
      <c r="DJ39" s="1">
        <v>0</v>
      </c>
      <c r="DL39" s="7">
        <v>1</v>
      </c>
      <c r="DM39" s="1" t="s">
        <v>150</v>
      </c>
      <c r="DN39" s="1">
        <v>0</v>
      </c>
      <c r="DP39" s="1">
        <v>1</v>
      </c>
      <c r="DQ39" s="1" t="s">
        <v>304</v>
      </c>
      <c r="DR39" s="1">
        <v>1</v>
      </c>
      <c r="DT39" s="1">
        <v>0</v>
      </c>
      <c r="DV39" s="1">
        <v>1</v>
      </c>
      <c r="DW39" s="1" t="s">
        <v>235</v>
      </c>
      <c r="DX39" s="1">
        <v>1</v>
      </c>
      <c r="DZ39" s="1">
        <v>0</v>
      </c>
      <c r="EB39" s="1">
        <v>0</v>
      </c>
      <c r="ED39" s="1">
        <v>1</v>
      </c>
      <c r="EE39" s="1" t="s">
        <v>437</v>
      </c>
      <c r="EF39" s="1">
        <v>1</v>
      </c>
      <c r="EG39" s="1" t="s">
        <v>201</v>
      </c>
      <c r="EH39" s="1">
        <v>1</v>
      </c>
      <c r="EI39" s="1" t="s">
        <v>588</v>
      </c>
      <c r="EJ39" s="1">
        <v>0</v>
      </c>
      <c r="EL39" s="1">
        <v>1</v>
      </c>
      <c r="EM39" s="1" t="s">
        <v>305</v>
      </c>
      <c r="EN39" s="1">
        <v>1</v>
      </c>
      <c r="EO39" s="1" t="s">
        <v>201</v>
      </c>
      <c r="EP39" s="7">
        <v>0</v>
      </c>
      <c r="ER39" s="7">
        <v>1</v>
      </c>
      <c r="ES39" s="1" t="s">
        <v>130</v>
      </c>
      <c r="ET39" s="1">
        <v>0</v>
      </c>
      <c r="EV39" s="7">
        <v>0</v>
      </c>
      <c r="EX39" s="7">
        <v>1</v>
      </c>
      <c r="EY39" s="1" t="s">
        <v>307</v>
      </c>
      <c r="EZ39" s="1">
        <v>1</v>
      </c>
      <c r="FA39" s="1" t="s">
        <v>162</v>
      </c>
      <c r="FB39" s="1">
        <v>1</v>
      </c>
      <c r="FC39" s="1" t="s">
        <v>306</v>
      </c>
      <c r="FD39" s="1">
        <v>1</v>
      </c>
      <c r="FE39" s="1" t="s">
        <v>614</v>
      </c>
      <c r="FF39" s="8">
        <f>SUM(A39:FE39)</f>
        <v>49</v>
      </c>
      <c r="FG39" s="9">
        <f>49/80</f>
        <v>0.6125</v>
      </c>
      <c r="FQ39" s="11"/>
    </row>
    <row r="40" spans="1:173" ht="22.5">
      <c r="A40" s="1" t="s">
        <v>37</v>
      </c>
      <c r="B40" s="1">
        <v>0</v>
      </c>
      <c r="D40" s="1">
        <v>0</v>
      </c>
      <c r="F40" s="1">
        <v>0</v>
      </c>
      <c r="H40" s="7">
        <v>1</v>
      </c>
      <c r="I40" s="7" t="s">
        <v>520</v>
      </c>
      <c r="J40" s="1">
        <v>0</v>
      </c>
      <c r="L40" s="7">
        <v>1</v>
      </c>
      <c r="N40" s="1">
        <v>1</v>
      </c>
      <c r="P40" s="1">
        <v>1</v>
      </c>
      <c r="R40" s="1">
        <v>0</v>
      </c>
      <c r="T40" s="7">
        <v>1</v>
      </c>
      <c r="U40" s="7" t="s">
        <v>241</v>
      </c>
      <c r="V40" s="1">
        <v>1</v>
      </c>
      <c r="X40" s="1">
        <v>0</v>
      </c>
      <c r="Z40" s="1">
        <v>0</v>
      </c>
      <c r="AB40" s="1">
        <v>0</v>
      </c>
      <c r="AD40" s="1">
        <v>1</v>
      </c>
      <c r="AE40" s="1" t="s">
        <v>241</v>
      </c>
      <c r="AF40" s="1">
        <v>0</v>
      </c>
      <c r="AH40" s="1">
        <v>0</v>
      </c>
      <c r="AJ40" s="1">
        <v>0</v>
      </c>
      <c r="AL40" s="1">
        <v>0</v>
      </c>
      <c r="AN40" s="1">
        <v>0</v>
      </c>
      <c r="AP40" s="1">
        <v>1</v>
      </c>
      <c r="AQ40" s="1" t="s">
        <v>552</v>
      </c>
      <c r="AR40" s="1">
        <v>0</v>
      </c>
      <c r="AT40" s="1">
        <v>0</v>
      </c>
      <c r="AV40" s="1">
        <v>1</v>
      </c>
      <c r="AW40" s="1" t="s">
        <v>271</v>
      </c>
      <c r="AX40" s="1">
        <v>0</v>
      </c>
      <c r="AZ40" s="1">
        <v>0</v>
      </c>
      <c r="BB40" s="1">
        <v>0</v>
      </c>
      <c r="BD40" s="1">
        <v>0</v>
      </c>
      <c r="BF40" s="1">
        <v>0</v>
      </c>
      <c r="BH40" s="1">
        <v>1</v>
      </c>
      <c r="BJ40" s="1">
        <v>1</v>
      </c>
      <c r="BL40" s="1">
        <v>1</v>
      </c>
      <c r="BM40" s="1" t="s">
        <v>349</v>
      </c>
      <c r="BN40" s="1">
        <v>0</v>
      </c>
      <c r="BP40" s="1">
        <v>0</v>
      </c>
      <c r="BR40" s="1">
        <v>1</v>
      </c>
      <c r="BS40" s="1" t="s">
        <v>520</v>
      </c>
      <c r="BT40" s="1">
        <v>1</v>
      </c>
      <c r="BU40" s="1" t="s">
        <v>573</v>
      </c>
      <c r="BV40" s="1">
        <v>0</v>
      </c>
      <c r="BX40" s="1">
        <v>0</v>
      </c>
      <c r="BZ40" s="1">
        <v>0</v>
      </c>
      <c r="CB40" s="1">
        <v>0</v>
      </c>
      <c r="CD40" s="1">
        <v>0</v>
      </c>
      <c r="CF40" s="1">
        <v>0</v>
      </c>
      <c r="CH40" s="1">
        <v>0</v>
      </c>
      <c r="CJ40" s="1">
        <v>0</v>
      </c>
      <c r="CL40" s="1">
        <v>0</v>
      </c>
      <c r="CN40" s="1">
        <v>1</v>
      </c>
      <c r="CO40" s="1" t="s">
        <v>388</v>
      </c>
      <c r="CP40" s="1">
        <v>1</v>
      </c>
      <c r="CQ40" s="1" t="s">
        <v>580</v>
      </c>
      <c r="CR40" s="1">
        <v>0</v>
      </c>
      <c r="CT40" s="1">
        <v>0</v>
      </c>
      <c r="CV40" s="1">
        <v>1</v>
      </c>
      <c r="CW40" s="1" t="s">
        <v>615</v>
      </c>
      <c r="CX40" s="1">
        <v>0</v>
      </c>
      <c r="CZ40" s="1">
        <v>0</v>
      </c>
      <c r="DB40" s="7">
        <v>0</v>
      </c>
      <c r="DD40" s="1">
        <v>0</v>
      </c>
      <c r="DF40" s="1">
        <v>1</v>
      </c>
      <c r="DG40" s="1" t="s">
        <v>451</v>
      </c>
      <c r="DH40" s="1">
        <v>0</v>
      </c>
      <c r="DJ40" s="1">
        <v>0</v>
      </c>
      <c r="DL40" s="7">
        <v>0</v>
      </c>
      <c r="DN40" s="1">
        <v>0</v>
      </c>
      <c r="DP40" s="1">
        <v>0</v>
      </c>
      <c r="DR40" s="1">
        <v>0</v>
      </c>
      <c r="DT40" s="1">
        <v>0</v>
      </c>
      <c r="DV40" s="1">
        <v>1</v>
      </c>
      <c r="DW40" s="1" t="s">
        <v>417</v>
      </c>
      <c r="DX40" s="1">
        <v>1</v>
      </c>
      <c r="DZ40" s="1">
        <v>0</v>
      </c>
      <c r="EB40" s="1">
        <v>0</v>
      </c>
      <c r="ED40" s="1">
        <v>0</v>
      </c>
      <c r="EF40" s="1">
        <v>0</v>
      </c>
      <c r="EH40" s="7">
        <v>0</v>
      </c>
      <c r="EJ40" s="1">
        <v>0</v>
      </c>
      <c r="EL40" s="1">
        <v>0</v>
      </c>
      <c r="EN40" s="1">
        <v>0</v>
      </c>
      <c r="EP40" s="7">
        <v>0</v>
      </c>
      <c r="ER40" s="7">
        <v>0</v>
      </c>
      <c r="ET40" s="1">
        <v>0</v>
      </c>
      <c r="EV40" s="7">
        <v>0</v>
      </c>
      <c r="EX40" s="7">
        <v>0</v>
      </c>
      <c r="EZ40" s="1">
        <v>0</v>
      </c>
      <c r="FB40" s="1">
        <v>0</v>
      </c>
      <c r="FD40" s="1">
        <v>0</v>
      </c>
      <c r="FF40" s="8">
        <f>SUM(A40:FE40)</f>
        <v>20</v>
      </c>
      <c r="FG40" s="9">
        <f>20/80</f>
        <v>0.25</v>
      </c>
      <c r="FQ40" s="11"/>
    </row>
    <row r="41" spans="1:173" ht="11.25">
      <c r="A41" s="1" t="s">
        <v>38</v>
      </c>
      <c r="B41" s="1">
        <v>0</v>
      </c>
      <c r="D41" s="1">
        <v>0</v>
      </c>
      <c r="F41" s="1">
        <v>0</v>
      </c>
      <c r="H41" s="7">
        <v>1</v>
      </c>
      <c r="I41" s="7" t="s">
        <v>520</v>
      </c>
      <c r="J41" s="1">
        <v>0</v>
      </c>
      <c r="L41" s="7">
        <v>1</v>
      </c>
      <c r="N41" s="1">
        <v>0</v>
      </c>
      <c r="P41" s="1">
        <v>0</v>
      </c>
      <c r="R41" s="1">
        <v>0</v>
      </c>
      <c r="T41" s="7">
        <v>0</v>
      </c>
      <c r="V41" s="1">
        <v>0</v>
      </c>
      <c r="X41" s="1">
        <v>0</v>
      </c>
      <c r="Z41" s="1">
        <v>0</v>
      </c>
      <c r="AB41" s="1">
        <v>0</v>
      </c>
      <c r="AD41" s="1">
        <v>0</v>
      </c>
      <c r="AF41" s="1">
        <v>0</v>
      </c>
      <c r="AH41" s="1">
        <v>0</v>
      </c>
      <c r="AJ41" s="1">
        <v>0</v>
      </c>
      <c r="AL41" s="1">
        <v>0</v>
      </c>
      <c r="AN41" s="1">
        <v>0</v>
      </c>
      <c r="AP41" s="1">
        <v>1</v>
      </c>
      <c r="AR41" s="1">
        <v>0</v>
      </c>
      <c r="AT41" s="1">
        <v>0</v>
      </c>
      <c r="AV41" s="1">
        <v>0</v>
      </c>
      <c r="AX41" s="1">
        <v>0</v>
      </c>
      <c r="AZ41" s="1">
        <v>0</v>
      </c>
      <c r="BB41" s="1">
        <v>0</v>
      </c>
      <c r="BD41" s="1">
        <v>0</v>
      </c>
      <c r="BF41" s="1">
        <v>0</v>
      </c>
      <c r="BH41" s="1">
        <v>0</v>
      </c>
      <c r="BJ41" s="1">
        <v>0</v>
      </c>
      <c r="BL41" s="1">
        <v>0</v>
      </c>
      <c r="BN41" s="1">
        <v>0</v>
      </c>
      <c r="BP41" s="1">
        <v>0</v>
      </c>
      <c r="BR41" s="1">
        <v>0</v>
      </c>
      <c r="BT41" s="1">
        <v>0</v>
      </c>
      <c r="BV41" s="1">
        <v>0</v>
      </c>
      <c r="BX41" s="1">
        <v>0</v>
      </c>
      <c r="BZ41" s="1">
        <v>0</v>
      </c>
      <c r="CB41" s="1">
        <v>0</v>
      </c>
      <c r="CD41" s="1">
        <v>0</v>
      </c>
      <c r="CF41" s="1">
        <v>0</v>
      </c>
      <c r="CH41" s="1">
        <v>0</v>
      </c>
      <c r="CJ41" s="1">
        <v>0</v>
      </c>
      <c r="CL41" s="1">
        <v>0</v>
      </c>
      <c r="CN41" s="1">
        <v>0</v>
      </c>
      <c r="CP41" s="1">
        <v>0</v>
      </c>
      <c r="CR41" s="1">
        <v>0</v>
      </c>
      <c r="CT41" s="1">
        <v>0</v>
      </c>
      <c r="CV41" s="1">
        <v>0</v>
      </c>
      <c r="CX41" s="1">
        <v>0</v>
      </c>
      <c r="CZ41" s="1">
        <v>0</v>
      </c>
      <c r="DB41" s="7">
        <v>0</v>
      </c>
      <c r="DD41" s="1">
        <v>0</v>
      </c>
      <c r="DF41" s="1">
        <v>0</v>
      </c>
      <c r="DH41" s="1">
        <v>0</v>
      </c>
      <c r="DJ41" s="1">
        <v>0</v>
      </c>
      <c r="DL41" s="7">
        <v>0</v>
      </c>
      <c r="DN41" s="1">
        <v>0</v>
      </c>
      <c r="DP41" s="1">
        <v>1</v>
      </c>
      <c r="DR41" s="1">
        <v>0</v>
      </c>
      <c r="DT41" s="1">
        <v>0</v>
      </c>
      <c r="DV41" s="1">
        <v>0</v>
      </c>
      <c r="DX41" s="1">
        <v>0</v>
      </c>
      <c r="DZ41" s="1">
        <v>0</v>
      </c>
      <c r="EB41" s="1">
        <v>0</v>
      </c>
      <c r="ED41" s="1">
        <v>0</v>
      </c>
      <c r="EF41" s="1">
        <v>0</v>
      </c>
      <c r="EH41" s="7">
        <v>0</v>
      </c>
      <c r="EJ41" s="1">
        <v>0</v>
      </c>
      <c r="EL41" s="1">
        <v>0</v>
      </c>
      <c r="EN41" s="1">
        <v>0</v>
      </c>
      <c r="EP41" s="7">
        <v>0</v>
      </c>
      <c r="ER41" s="7">
        <v>0</v>
      </c>
      <c r="ET41" s="1">
        <v>0</v>
      </c>
      <c r="EV41" s="7">
        <v>0</v>
      </c>
      <c r="EX41" s="7">
        <v>0</v>
      </c>
      <c r="EZ41" s="1">
        <v>0</v>
      </c>
      <c r="FB41" s="1">
        <v>0</v>
      </c>
      <c r="FD41" s="1">
        <v>0</v>
      </c>
      <c r="FF41" s="8">
        <f>SUM(A41:FE41)</f>
        <v>4</v>
      </c>
      <c r="FG41" s="9">
        <f>4/80</f>
        <v>0.05</v>
      </c>
      <c r="FQ41" s="11"/>
    </row>
    <row r="42" spans="1:173" ht="22.5">
      <c r="A42" s="1" t="s">
        <v>215</v>
      </c>
      <c r="B42" s="1">
        <v>0</v>
      </c>
      <c r="D42" s="1">
        <v>0</v>
      </c>
      <c r="F42" s="1">
        <v>0</v>
      </c>
      <c r="H42" s="7">
        <v>0</v>
      </c>
      <c r="J42" s="1">
        <v>0</v>
      </c>
      <c r="L42" s="7">
        <v>1</v>
      </c>
      <c r="M42" s="1" t="s">
        <v>527</v>
      </c>
      <c r="N42" s="1">
        <v>0</v>
      </c>
      <c r="P42" s="1">
        <v>0</v>
      </c>
      <c r="R42" s="1">
        <v>0</v>
      </c>
      <c r="T42" s="7">
        <v>0</v>
      </c>
      <c r="V42" s="1">
        <v>0</v>
      </c>
      <c r="X42" s="1">
        <v>0</v>
      </c>
      <c r="Z42" s="1">
        <v>0</v>
      </c>
      <c r="AB42" s="1">
        <v>0</v>
      </c>
      <c r="AD42" s="1">
        <v>0</v>
      </c>
      <c r="AF42" s="1">
        <v>0</v>
      </c>
      <c r="AH42" s="1">
        <v>0</v>
      </c>
      <c r="AJ42" s="1">
        <v>0</v>
      </c>
      <c r="AL42" s="1">
        <v>0</v>
      </c>
      <c r="AN42" s="1">
        <v>0</v>
      </c>
      <c r="AP42" s="1">
        <v>0</v>
      </c>
      <c r="AR42" s="1">
        <v>0</v>
      </c>
      <c r="AT42" s="1">
        <v>0</v>
      </c>
      <c r="AV42" s="1">
        <v>0</v>
      </c>
      <c r="AX42" s="1">
        <v>0</v>
      </c>
      <c r="AZ42" s="1">
        <v>0</v>
      </c>
      <c r="BB42" s="1">
        <v>0</v>
      </c>
      <c r="BD42" s="1">
        <v>0</v>
      </c>
      <c r="BF42" s="1">
        <v>0</v>
      </c>
      <c r="BH42" s="1">
        <v>0</v>
      </c>
      <c r="BJ42" s="1">
        <v>0</v>
      </c>
      <c r="BL42" s="1">
        <v>0</v>
      </c>
      <c r="BN42" s="1">
        <v>0</v>
      </c>
      <c r="BP42" s="1">
        <v>0</v>
      </c>
      <c r="BR42" s="1">
        <v>0</v>
      </c>
      <c r="BT42" s="1">
        <v>0</v>
      </c>
      <c r="BV42" s="1">
        <v>0</v>
      </c>
      <c r="BX42" s="1">
        <v>0</v>
      </c>
      <c r="BZ42" s="1">
        <v>0</v>
      </c>
      <c r="CB42" s="1">
        <v>0</v>
      </c>
      <c r="CD42" s="1">
        <v>0</v>
      </c>
      <c r="CF42" s="1">
        <v>0</v>
      </c>
      <c r="CH42" s="1">
        <v>0</v>
      </c>
      <c r="CJ42" s="1">
        <v>0</v>
      </c>
      <c r="CL42" s="1">
        <v>0</v>
      </c>
      <c r="CN42" s="1">
        <v>0</v>
      </c>
      <c r="CP42" s="1">
        <v>0</v>
      </c>
      <c r="CR42" s="1">
        <v>0</v>
      </c>
      <c r="CT42" s="1">
        <v>0</v>
      </c>
      <c r="CV42" s="1">
        <v>0</v>
      </c>
      <c r="CX42" s="1">
        <v>0</v>
      </c>
      <c r="CZ42" s="1">
        <v>0</v>
      </c>
      <c r="DB42" s="7">
        <v>0</v>
      </c>
      <c r="DD42" s="1">
        <v>0</v>
      </c>
      <c r="DF42" s="1">
        <v>0</v>
      </c>
      <c r="DH42" s="1">
        <v>0</v>
      </c>
      <c r="DJ42" s="1">
        <v>0</v>
      </c>
      <c r="DL42" s="7">
        <v>0</v>
      </c>
      <c r="DN42" s="1">
        <v>0</v>
      </c>
      <c r="DP42" s="1">
        <v>0</v>
      </c>
      <c r="DR42" s="1">
        <v>0</v>
      </c>
      <c r="DT42" s="1">
        <v>0</v>
      </c>
      <c r="DV42" s="1">
        <v>0</v>
      </c>
      <c r="DX42" s="1">
        <v>0</v>
      </c>
      <c r="DZ42" s="1">
        <v>0</v>
      </c>
      <c r="EB42" s="1">
        <v>0</v>
      </c>
      <c r="ED42" s="1">
        <v>0</v>
      </c>
      <c r="EF42" s="1">
        <v>0</v>
      </c>
      <c r="EH42" s="7">
        <v>1</v>
      </c>
      <c r="EJ42" s="1">
        <v>0</v>
      </c>
      <c r="EL42" s="1">
        <v>0</v>
      </c>
      <c r="EN42" s="1">
        <v>0</v>
      </c>
      <c r="EP42" s="7">
        <v>0</v>
      </c>
      <c r="ER42" s="7">
        <v>0</v>
      </c>
      <c r="ET42" s="1">
        <v>0</v>
      </c>
      <c r="EV42" s="7">
        <v>0</v>
      </c>
      <c r="EX42" s="7">
        <v>0</v>
      </c>
      <c r="EZ42" s="1">
        <v>0</v>
      </c>
      <c r="FB42" s="1">
        <v>0</v>
      </c>
      <c r="FD42" s="1">
        <v>0</v>
      </c>
      <c r="FF42" s="8">
        <f>SUM(A42:FE42)</f>
        <v>2</v>
      </c>
      <c r="FG42" s="9">
        <v>0.03</v>
      </c>
      <c r="FQ42" s="11"/>
    </row>
    <row r="43" spans="1:173" ht="22.5">
      <c r="A43" s="1" t="s">
        <v>216</v>
      </c>
      <c r="B43" s="1">
        <v>0</v>
      </c>
      <c r="D43" s="1">
        <v>0</v>
      </c>
      <c r="F43" s="1">
        <v>0</v>
      </c>
      <c r="H43" s="7">
        <v>0</v>
      </c>
      <c r="J43" s="1">
        <v>0</v>
      </c>
      <c r="L43" s="7">
        <v>0</v>
      </c>
      <c r="N43" s="1">
        <v>0</v>
      </c>
      <c r="P43" s="1">
        <v>0</v>
      </c>
      <c r="R43" s="1">
        <v>0</v>
      </c>
      <c r="T43" s="7">
        <v>0</v>
      </c>
      <c r="V43" s="1">
        <v>0</v>
      </c>
      <c r="X43" s="1">
        <v>0</v>
      </c>
      <c r="Z43" s="1">
        <v>0</v>
      </c>
      <c r="AB43" s="1">
        <v>0</v>
      </c>
      <c r="AD43" s="1">
        <v>0</v>
      </c>
      <c r="AF43" s="1">
        <v>0</v>
      </c>
      <c r="AH43" s="1">
        <v>0</v>
      </c>
      <c r="AJ43" s="1">
        <v>0</v>
      </c>
      <c r="AL43" s="1">
        <v>0</v>
      </c>
      <c r="AN43" s="1">
        <v>0</v>
      </c>
      <c r="AP43" s="1">
        <v>0</v>
      </c>
      <c r="AR43" s="1">
        <v>1</v>
      </c>
      <c r="AT43" s="1">
        <v>0</v>
      </c>
      <c r="AV43" s="1">
        <v>0</v>
      </c>
      <c r="AX43" s="1">
        <v>0</v>
      </c>
      <c r="AZ43" s="1">
        <v>0</v>
      </c>
      <c r="BB43" s="1">
        <v>0</v>
      </c>
      <c r="BD43" s="1">
        <v>0</v>
      </c>
      <c r="BF43" s="1">
        <v>0</v>
      </c>
      <c r="BH43" s="1">
        <v>0</v>
      </c>
      <c r="BJ43" s="1">
        <v>0</v>
      </c>
      <c r="BL43" s="1">
        <v>0</v>
      </c>
      <c r="BN43" s="1">
        <v>0</v>
      </c>
      <c r="BP43" s="1">
        <v>0</v>
      </c>
      <c r="BR43" s="1">
        <v>0</v>
      </c>
      <c r="BT43" s="1">
        <v>0</v>
      </c>
      <c r="BV43" s="1">
        <v>0</v>
      </c>
      <c r="BX43" s="1">
        <v>0</v>
      </c>
      <c r="BZ43" s="1">
        <v>0</v>
      </c>
      <c r="CB43" s="1">
        <v>0</v>
      </c>
      <c r="CD43" s="1">
        <v>0</v>
      </c>
      <c r="CF43" s="1">
        <v>0</v>
      </c>
      <c r="CH43" s="1">
        <v>0</v>
      </c>
      <c r="CJ43" s="1">
        <v>0</v>
      </c>
      <c r="CL43" s="1">
        <v>0</v>
      </c>
      <c r="CN43" s="1">
        <v>0</v>
      </c>
      <c r="CP43" s="1">
        <v>0</v>
      </c>
      <c r="CR43" s="1">
        <v>0</v>
      </c>
      <c r="CT43" s="1">
        <v>0</v>
      </c>
      <c r="CV43" s="1">
        <v>0</v>
      </c>
      <c r="CX43" s="1">
        <v>0</v>
      </c>
      <c r="CZ43" s="1">
        <v>0</v>
      </c>
      <c r="DB43" s="7">
        <v>0</v>
      </c>
      <c r="DD43" s="1">
        <v>0</v>
      </c>
      <c r="DF43" s="1">
        <v>0</v>
      </c>
      <c r="DH43" s="1">
        <v>0</v>
      </c>
      <c r="DJ43" s="1">
        <v>0</v>
      </c>
      <c r="DL43" s="7">
        <v>0</v>
      </c>
      <c r="DN43" s="1">
        <v>0</v>
      </c>
      <c r="DP43" s="1">
        <v>0</v>
      </c>
      <c r="DR43" s="1">
        <v>0</v>
      </c>
      <c r="DT43" s="1">
        <v>0</v>
      </c>
      <c r="DV43" s="1">
        <v>0</v>
      </c>
      <c r="DX43" s="1">
        <v>0</v>
      </c>
      <c r="DZ43" s="1">
        <v>0</v>
      </c>
      <c r="EB43" s="1">
        <v>0</v>
      </c>
      <c r="ED43" s="1">
        <v>0</v>
      </c>
      <c r="EF43" s="1">
        <v>0</v>
      </c>
      <c r="EH43" s="7">
        <v>1</v>
      </c>
      <c r="EI43" s="1" t="s">
        <v>134</v>
      </c>
      <c r="EJ43" s="1">
        <v>0</v>
      </c>
      <c r="EL43" s="1">
        <v>0</v>
      </c>
      <c r="EN43" s="1">
        <v>0</v>
      </c>
      <c r="EP43" s="7">
        <v>0</v>
      </c>
      <c r="ER43" s="7">
        <v>0</v>
      </c>
      <c r="ET43" s="1">
        <v>0</v>
      </c>
      <c r="EV43" s="7">
        <v>0</v>
      </c>
      <c r="EX43" s="7">
        <v>0</v>
      </c>
      <c r="EZ43" s="1">
        <v>0</v>
      </c>
      <c r="FB43" s="1">
        <v>0</v>
      </c>
      <c r="FD43" s="1">
        <v>0</v>
      </c>
      <c r="FF43" s="8">
        <f>SUM(A43:FE43)</f>
        <v>2</v>
      </c>
      <c r="FG43" s="9">
        <v>0.03</v>
      </c>
      <c r="FQ43" s="11"/>
    </row>
    <row r="44" spans="1:173" ht="11.25">
      <c r="A44" s="1" t="s">
        <v>217</v>
      </c>
      <c r="B44" s="1">
        <v>0</v>
      </c>
      <c r="D44" s="1">
        <v>0</v>
      </c>
      <c r="F44" s="1">
        <v>0</v>
      </c>
      <c r="H44" s="7">
        <v>0</v>
      </c>
      <c r="J44" s="1">
        <v>0</v>
      </c>
      <c r="L44" s="7">
        <v>0</v>
      </c>
      <c r="N44" s="1">
        <v>0</v>
      </c>
      <c r="P44" s="1">
        <v>0</v>
      </c>
      <c r="R44" s="1">
        <v>0</v>
      </c>
      <c r="T44" s="7">
        <v>0</v>
      </c>
      <c r="V44" s="1">
        <v>0</v>
      </c>
      <c r="X44" s="1">
        <v>0</v>
      </c>
      <c r="Z44" s="1">
        <v>0</v>
      </c>
      <c r="AB44" s="1">
        <v>0</v>
      </c>
      <c r="AD44" s="1">
        <v>0</v>
      </c>
      <c r="AF44" s="1">
        <v>0</v>
      </c>
      <c r="AH44" s="1">
        <v>0</v>
      </c>
      <c r="AJ44" s="1">
        <v>0</v>
      </c>
      <c r="AL44" s="1">
        <v>0</v>
      </c>
      <c r="AN44" s="1">
        <v>0</v>
      </c>
      <c r="AP44" s="1">
        <v>1</v>
      </c>
      <c r="AQ44" s="1" t="s">
        <v>265</v>
      </c>
      <c r="AR44" s="1">
        <v>1</v>
      </c>
      <c r="AT44" s="1">
        <v>0</v>
      </c>
      <c r="AV44" s="1">
        <v>0</v>
      </c>
      <c r="AX44" s="1">
        <v>0</v>
      </c>
      <c r="AZ44" s="1">
        <v>1</v>
      </c>
      <c r="BA44" s="1" t="s">
        <v>559</v>
      </c>
      <c r="BB44" s="1">
        <v>0</v>
      </c>
      <c r="BD44" s="1">
        <v>0</v>
      </c>
      <c r="BF44" s="1">
        <v>0</v>
      </c>
      <c r="BH44" s="1">
        <v>1</v>
      </c>
      <c r="BJ44" s="1">
        <v>0</v>
      </c>
      <c r="BL44" s="1">
        <v>1</v>
      </c>
      <c r="BM44" s="1" t="s">
        <v>279</v>
      </c>
      <c r="BN44" s="1">
        <v>0</v>
      </c>
      <c r="BP44" s="1">
        <v>0</v>
      </c>
      <c r="BR44" s="1">
        <v>0</v>
      </c>
      <c r="BT44" s="1">
        <v>0</v>
      </c>
      <c r="BV44" s="1">
        <v>0</v>
      </c>
      <c r="BX44" s="1">
        <v>0</v>
      </c>
      <c r="BZ44" s="1">
        <v>0</v>
      </c>
      <c r="CB44" s="1">
        <v>0</v>
      </c>
      <c r="CD44" s="1">
        <v>0</v>
      </c>
      <c r="CF44" s="1">
        <v>0</v>
      </c>
      <c r="CH44" s="1">
        <v>0</v>
      </c>
      <c r="CJ44" s="1">
        <v>0</v>
      </c>
      <c r="CL44" s="1">
        <v>0</v>
      </c>
      <c r="CN44" s="1">
        <v>0</v>
      </c>
      <c r="CP44" s="1">
        <v>0</v>
      </c>
      <c r="CR44" s="1">
        <v>0</v>
      </c>
      <c r="CT44" s="1">
        <v>0</v>
      </c>
      <c r="CV44" s="1">
        <v>0</v>
      </c>
      <c r="CX44" s="1">
        <v>0</v>
      </c>
      <c r="CZ44" s="1">
        <v>0</v>
      </c>
      <c r="DB44" s="7">
        <v>0</v>
      </c>
      <c r="DD44" s="1">
        <v>0</v>
      </c>
      <c r="DF44" s="1">
        <v>0</v>
      </c>
      <c r="DH44" s="1">
        <v>0</v>
      </c>
      <c r="DJ44" s="1">
        <v>0</v>
      </c>
      <c r="DL44" s="7">
        <v>0</v>
      </c>
      <c r="DN44" s="1">
        <v>0</v>
      </c>
      <c r="DP44" s="1">
        <v>0</v>
      </c>
      <c r="DR44" s="1">
        <v>0</v>
      </c>
      <c r="DT44" s="1">
        <v>0</v>
      </c>
      <c r="DV44" s="1">
        <v>0</v>
      </c>
      <c r="DX44" s="1">
        <v>0</v>
      </c>
      <c r="DZ44" s="1">
        <v>0</v>
      </c>
      <c r="EB44" s="1">
        <v>0</v>
      </c>
      <c r="ED44" s="1">
        <v>0</v>
      </c>
      <c r="EF44" s="1">
        <v>0</v>
      </c>
      <c r="EH44" s="7">
        <v>0</v>
      </c>
      <c r="EJ44" s="1">
        <v>0</v>
      </c>
      <c r="EL44" s="1">
        <v>0</v>
      </c>
      <c r="EN44" s="1">
        <v>0</v>
      </c>
      <c r="EP44" s="7">
        <v>0</v>
      </c>
      <c r="ER44" s="7">
        <v>0</v>
      </c>
      <c r="ET44" s="1">
        <v>0</v>
      </c>
      <c r="EV44" s="7">
        <v>0</v>
      </c>
      <c r="EX44" s="7">
        <v>0</v>
      </c>
      <c r="EZ44" s="1">
        <v>0</v>
      </c>
      <c r="FB44" s="1">
        <v>0</v>
      </c>
      <c r="FD44" s="1">
        <v>0</v>
      </c>
      <c r="FF44" s="8">
        <f>SUM(A44:FE44)</f>
        <v>5</v>
      </c>
      <c r="FG44" s="9">
        <f>5/80</f>
        <v>0.0625</v>
      </c>
      <c r="FQ44" s="11"/>
    </row>
    <row r="45" spans="1:173" ht="33.75">
      <c r="A45" s="1" t="s">
        <v>39</v>
      </c>
      <c r="B45" s="1">
        <v>0</v>
      </c>
      <c r="D45" s="1">
        <v>0</v>
      </c>
      <c r="F45" s="1">
        <v>0</v>
      </c>
      <c r="H45" s="7">
        <v>1</v>
      </c>
      <c r="I45" s="1" t="s">
        <v>521</v>
      </c>
      <c r="J45" s="1">
        <v>1</v>
      </c>
      <c r="K45" s="1" t="s">
        <v>524</v>
      </c>
      <c r="L45" s="7">
        <v>0</v>
      </c>
      <c r="N45" s="1">
        <v>0</v>
      </c>
      <c r="P45" s="1">
        <v>0</v>
      </c>
      <c r="R45" s="1">
        <v>0</v>
      </c>
      <c r="T45" s="7">
        <v>0</v>
      </c>
      <c r="V45" s="1">
        <v>0</v>
      </c>
      <c r="X45" s="1">
        <v>0</v>
      </c>
      <c r="Z45" s="1">
        <v>0</v>
      </c>
      <c r="AB45" s="1">
        <v>0</v>
      </c>
      <c r="AD45" s="1">
        <v>0</v>
      </c>
      <c r="AF45" s="1">
        <v>0</v>
      </c>
      <c r="AH45" s="1">
        <v>0</v>
      </c>
      <c r="AJ45" s="1">
        <v>0</v>
      </c>
      <c r="AL45" s="1">
        <v>0</v>
      </c>
      <c r="AN45" s="1">
        <v>0</v>
      </c>
      <c r="AP45" s="1">
        <v>0</v>
      </c>
      <c r="AR45" s="1">
        <v>0</v>
      </c>
      <c r="AT45" s="1">
        <v>0</v>
      </c>
      <c r="AV45" s="1">
        <v>0</v>
      </c>
      <c r="AX45" s="1">
        <v>0</v>
      </c>
      <c r="AZ45" s="1">
        <v>1</v>
      </c>
      <c r="BA45" s="1" t="s">
        <v>323</v>
      </c>
      <c r="BB45" s="1">
        <v>0</v>
      </c>
      <c r="BD45" s="1">
        <v>0</v>
      </c>
      <c r="BF45" s="1">
        <v>0</v>
      </c>
      <c r="BH45" s="1">
        <v>1</v>
      </c>
      <c r="BI45" s="1" t="s">
        <v>334</v>
      </c>
      <c r="BJ45" s="1">
        <v>0</v>
      </c>
      <c r="BL45" s="1">
        <v>1</v>
      </c>
      <c r="BM45" s="1" t="s">
        <v>350</v>
      </c>
      <c r="BN45" s="1">
        <v>0</v>
      </c>
      <c r="BP45" s="1">
        <v>0</v>
      </c>
      <c r="BR45" s="1">
        <v>0</v>
      </c>
      <c r="BT45" s="1">
        <v>0</v>
      </c>
      <c r="BV45" s="1">
        <v>0</v>
      </c>
      <c r="BX45" s="1">
        <v>0</v>
      </c>
      <c r="BZ45" s="1">
        <v>0</v>
      </c>
      <c r="CB45" s="1">
        <v>0</v>
      </c>
      <c r="CD45" s="1">
        <v>0</v>
      </c>
      <c r="CF45" s="1">
        <v>0</v>
      </c>
      <c r="CH45" s="1">
        <v>0</v>
      </c>
      <c r="CJ45" s="1">
        <v>0</v>
      </c>
      <c r="CL45" s="1">
        <v>0</v>
      </c>
      <c r="CN45" s="1">
        <v>0</v>
      </c>
      <c r="CP45" s="1">
        <v>0</v>
      </c>
      <c r="CR45" s="1">
        <v>0</v>
      </c>
      <c r="CT45" s="1">
        <v>0</v>
      </c>
      <c r="CV45" s="1">
        <v>0</v>
      </c>
      <c r="CX45" s="1">
        <v>0</v>
      </c>
      <c r="CZ45" s="1">
        <v>0</v>
      </c>
      <c r="DB45" s="7">
        <v>0</v>
      </c>
      <c r="DD45" s="1">
        <v>0</v>
      </c>
      <c r="DF45" s="1">
        <v>0</v>
      </c>
      <c r="DH45" s="1">
        <v>0</v>
      </c>
      <c r="DJ45" s="1">
        <v>0</v>
      </c>
      <c r="DL45" s="7">
        <v>0</v>
      </c>
      <c r="DN45" s="1">
        <v>0</v>
      </c>
      <c r="DP45" s="1">
        <v>0</v>
      </c>
      <c r="DR45" s="1">
        <v>0</v>
      </c>
      <c r="DT45" s="1">
        <v>0</v>
      </c>
      <c r="DV45" s="1">
        <v>0</v>
      </c>
      <c r="DX45" s="1">
        <v>0</v>
      </c>
      <c r="DZ45" s="1">
        <v>0</v>
      </c>
      <c r="EB45" s="1">
        <v>0</v>
      </c>
      <c r="ED45" s="1">
        <v>0</v>
      </c>
      <c r="EF45" s="1">
        <v>0</v>
      </c>
      <c r="EH45" s="7">
        <v>0</v>
      </c>
      <c r="EJ45" s="1">
        <v>0</v>
      </c>
      <c r="EL45" s="1">
        <v>0</v>
      </c>
      <c r="EN45" s="1">
        <v>0</v>
      </c>
      <c r="EP45" s="7">
        <v>0</v>
      </c>
      <c r="ER45" s="7">
        <v>0</v>
      </c>
      <c r="ET45" s="1">
        <v>0</v>
      </c>
      <c r="EV45" s="7">
        <v>0</v>
      </c>
      <c r="EX45" s="7">
        <v>0</v>
      </c>
      <c r="EZ45" s="1">
        <v>0</v>
      </c>
      <c r="FB45" s="1">
        <v>0</v>
      </c>
      <c r="FD45" s="1">
        <v>0</v>
      </c>
      <c r="FF45" s="8">
        <f>SUM(A45:FE45)</f>
        <v>5</v>
      </c>
      <c r="FG45" s="9">
        <f>5/80</f>
        <v>0.0625</v>
      </c>
      <c r="FQ45" s="11"/>
    </row>
    <row r="46" spans="1:173" ht="33.75">
      <c r="A46" s="1" t="s">
        <v>40</v>
      </c>
      <c r="B46" s="1">
        <v>0</v>
      </c>
      <c r="D46" s="1">
        <v>0</v>
      </c>
      <c r="F46" s="1">
        <v>0</v>
      </c>
      <c r="H46" s="7">
        <v>0</v>
      </c>
      <c r="J46" s="1">
        <v>0</v>
      </c>
      <c r="L46" s="7">
        <v>0</v>
      </c>
      <c r="N46" s="1">
        <v>0</v>
      </c>
      <c r="P46" s="1">
        <v>0</v>
      </c>
      <c r="R46" s="1">
        <v>0</v>
      </c>
      <c r="T46" s="7">
        <v>0</v>
      </c>
      <c r="V46" s="1">
        <v>0</v>
      </c>
      <c r="X46" s="1">
        <v>0</v>
      </c>
      <c r="Z46" s="1">
        <v>0</v>
      </c>
      <c r="AB46" s="1">
        <v>0</v>
      </c>
      <c r="AD46" s="1">
        <v>0</v>
      </c>
      <c r="AF46" s="1">
        <v>0</v>
      </c>
      <c r="AH46" s="1">
        <v>0</v>
      </c>
      <c r="AJ46" s="1">
        <v>0</v>
      </c>
      <c r="AL46" s="1">
        <v>0</v>
      </c>
      <c r="AN46" s="1">
        <v>0</v>
      </c>
      <c r="AP46" s="1">
        <v>0</v>
      </c>
      <c r="AR46" s="1">
        <v>0</v>
      </c>
      <c r="AT46" s="1">
        <v>0</v>
      </c>
      <c r="AV46" s="1">
        <v>0</v>
      </c>
      <c r="AX46" s="1">
        <v>0</v>
      </c>
      <c r="AZ46" s="1">
        <v>0</v>
      </c>
      <c r="BB46" s="1">
        <v>0</v>
      </c>
      <c r="BD46" s="1">
        <v>0</v>
      </c>
      <c r="BF46" s="1">
        <v>0</v>
      </c>
      <c r="BH46" s="1">
        <v>0</v>
      </c>
      <c r="BJ46" s="1">
        <v>0</v>
      </c>
      <c r="BL46" s="1">
        <v>0</v>
      </c>
      <c r="BN46" s="1">
        <v>0</v>
      </c>
      <c r="BP46" s="1">
        <v>0</v>
      </c>
      <c r="BR46" s="1">
        <v>0</v>
      </c>
      <c r="BT46" s="1">
        <v>0</v>
      </c>
      <c r="BV46" s="1">
        <v>0</v>
      </c>
      <c r="BX46" s="1">
        <v>0</v>
      </c>
      <c r="BZ46" s="1">
        <v>0</v>
      </c>
      <c r="CB46" s="1">
        <v>0</v>
      </c>
      <c r="CD46" s="1">
        <v>0</v>
      </c>
      <c r="CF46" s="1">
        <v>0</v>
      </c>
      <c r="CH46" s="1">
        <v>0</v>
      </c>
      <c r="CJ46" s="1">
        <v>0</v>
      </c>
      <c r="CL46" s="1">
        <v>0</v>
      </c>
      <c r="CN46" s="1">
        <v>0</v>
      </c>
      <c r="CP46" s="1">
        <v>0</v>
      </c>
      <c r="CR46" s="1">
        <v>0</v>
      </c>
      <c r="CT46" s="1">
        <v>0</v>
      </c>
      <c r="CV46" s="1">
        <v>0</v>
      </c>
      <c r="CX46" s="1">
        <v>0</v>
      </c>
      <c r="CZ46" s="1">
        <v>0</v>
      </c>
      <c r="DB46" s="7">
        <v>0</v>
      </c>
      <c r="DC46" s="1"/>
      <c r="DD46" s="1">
        <v>0</v>
      </c>
      <c r="DF46" s="1">
        <v>0</v>
      </c>
      <c r="DH46" s="1">
        <v>1</v>
      </c>
      <c r="DI46" s="1" t="s">
        <v>446</v>
      </c>
      <c r="DJ46" s="1">
        <v>0</v>
      </c>
      <c r="DL46" s="7">
        <v>0</v>
      </c>
      <c r="DN46" s="1">
        <v>0</v>
      </c>
      <c r="DP46" s="1">
        <v>1</v>
      </c>
      <c r="DR46" s="1">
        <v>0</v>
      </c>
      <c r="DT46" s="1">
        <v>0</v>
      </c>
      <c r="DV46" s="1">
        <v>0</v>
      </c>
      <c r="DX46" s="1">
        <v>0</v>
      </c>
      <c r="DZ46" s="1">
        <v>0</v>
      </c>
      <c r="EB46" s="1">
        <v>0</v>
      </c>
      <c r="ED46" s="1">
        <v>0</v>
      </c>
      <c r="EF46" s="1">
        <v>0</v>
      </c>
      <c r="EH46" s="7">
        <v>0</v>
      </c>
      <c r="EJ46" s="1">
        <v>0</v>
      </c>
      <c r="EL46" s="1">
        <v>0</v>
      </c>
      <c r="EN46" s="1">
        <v>0</v>
      </c>
      <c r="EP46" s="7">
        <v>1</v>
      </c>
      <c r="EQ46" s="1"/>
      <c r="ER46" s="7">
        <v>0</v>
      </c>
      <c r="ET46" s="1">
        <v>0</v>
      </c>
      <c r="EV46" s="7">
        <v>0</v>
      </c>
      <c r="EX46" s="7">
        <v>0</v>
      </c>
      <c r="EZ46" s="1">
        <v>0</v>
      </c>
      <c r="FB46" s="1">
        <v>0</v>
      </c>
      <c r="FD46" s="1">
        <v>1</v>
      </c>
      <c r="FF46" s="8">
        <f>SUM(A46:FE46)</f>
        <v>4</v>
      </c>
      <c r="FG46" s="9">
        <f>4/80</f>
        <v>0.05</v>
      </c>
      <c r="FQ46" s="11"/>
    </row>
    <row r="47" spans="1:173" ht="22.5">
      <c r="A47" s="1" t="s">
        <v>218</v>
      </c>
      <c r="B47" s="1">
        <v>0</v>
      </c>
      <c r="D47" s="1">
        <v>0</v>
      </c>
      <c r="F47" s="1">
        <v>0</v>
      </c>
      <c r="H47" s="7">
        <v>0</v>
      </c>
      <c r="J47" s="1">
        <v>1</v>
      </c>
      <c r="L47" s="7">
        <v>1</v>
      </c>
      <c r="M47" s="1" t="s">
        <v>528</v>
      </c>
      <c r="N47" s="1">
        <v>0</v>
      </c>
      <c r="P47" s="1">
        <v>0</v>
      </c>
      <c r="R47" s="1">
        <v>0</v>
      </c>
      <c r="T47" s="7">
        <v>0</v>
      </c>
      <c r="V47" s="1">
        <v>0</v>
      </c>
      <c r="X47" s="1">
        <v>0</v>
      </c>
      <c r="Z47" s="1">
        <v>0</v>
      </c>
      <c r="AB47" s="1">
        <v>0</v>
      </c>
      <c r="AD47" s="1">
        <v>0</v>
      </c>
      <c r="AF47" s="1">
        <v>0</v>
      </c>
      <c r="AH47" s="1">
        <v>0</v>
      </c>
      <c r="AJ47" s="1">
        <v>0</v>
      </c>
      <c r="AL47" s="1">
        <v>0</v>
      </c>
      <c r="AN47" s="1">
        <v>1</v>
      </c>
      <c r="AO47" s="1" t="s">
        <v>441</v>
      </c>
      <c r="AP47" s="1">
        <v>1</v>
      </c>
      <c r="AQ47" s="1" t="s">
        <v>551</v>
      </c>
      <c r="AR47" s="1">
        <v>0</v>
      </c>
      <c r="AT47" s="1">
        <v>0</v>
      </c>
      <c r="AV47" s="1">
        <v>1</v>
      </c>
      <c r="AX47" s="1">
        <v>0</v>
      </c>
      <c r="AZ47" s="1">
        <v>0</v>
      </c>
      <c r="BB47" s="1">
        <v>1</v>
      </c>
      <c r="BD47" s="1">
        <v>0</v>
      </c>
      <c r="BF47" s="1">
        <v>0</v>
      </c>
      <c r="BH47" s="1">
        <v>0</v>
      </c>
      <c r="BJ47" s="1">
        <v>0</v>
      </c>
      <c r="BL47" s="1">
        <v>1</v>
      </c>
      <c r="BN47" s="1">
        <v>0</v>
      </c>
      <c r="BP47" s="1">
        <v>1</v>
      </c>
      <c r="BQ47" s="1" t="s">
        <v>361</v>
      </c>
      <c r="BR47" s="1">
        <v>0</v>
      </c>
      <c r="BT47" s="1">
        <v>0</v>
      </c>
      <c r="BV47" s="1">
        <v>0</v>
      </c>
      <c r="BX47" s="1">
        <v>0</v>
      </c>
      <c r="BZ47" s="1">
        <v>0</v>
      </c>
      <c r="CB47" s="1">
        <v>0</v>
      </c>
      <c r="CD47" s="1">
        <v>0</v>
      </c>
      <c r="CF47" s="1">
        <v>0</v>
      </c>
      <c r="CH47" s="1">
        <v>0</v>
      </c>
      <c r="CJ47" s="1">
        <v>0</v>
      </c>
      <c r="CL47" s="1">
        <v>0</v>
      </c>
      <c r="CN47" s="1">
        <v>0</v>
      </c>
      <c r="CP47" s="1">
        <v>0</v>
      </c>
      <c r="CR47" s="1">
        <v>0</v>
      </c>
      <c r="CT47" s="1">
        <v>0</v>
      </c>
      <c r="CV47" s="1">
        <v>0</v>
      </c>
      <c r="CX47" s="1">
        <v>0</v>
      </c>
      <c r="CZ47" s="1">
        <v>0</v>
      </c>
      <c r="DB47" s="7">
        <v>1</v>
      </c>
      <c r="DC47" s="7" t="s">
        <v>309</v>
      </c>
      <c r="DD47" s="1">
        <v>1</v>
      </c>
      <c r="DE47" s="1" t="s">
        <v>210</v>
      </c>
      <c r="DF47" s="1">
        <v>0</v>
      </c>
      <c r="DH47" s="1">
        <v>0</v>
      </c>
      <c r="DJ47" s="1">
        <v>0</v>
      </c>
      <c r="DL47" s="7">
        <v>0</v>
      </c>
      <c r="DN47" s="1">
        <v>0</v>
      </c>
      <c r="DP47" s="1">
        <v>0</v>
      </c>
      <c r="DR47" s="1">
        <v>0</v>
      </c>
      <c r="DT47" s="1">
        <v>0</v>
      </c>
      <c r="DV47" s="1">
        <v>0</v>
      </c>
      <c r="DX47" s="1">
        <v>0</v>
      </c>
      <c r="DZ47" s="1">
        <v>1</v>
      </c>
      <c r="EB47" s="1">
        <v>1</v>
      </c>
      <c r="ED47" s="1">
        <v>0</v>
      </c>
      <c r="EF47" s="1">
        <v>0</v>
      </c>
      <c r="EH47" s="7">
        <v>0</v>
      </c>
      <c r="EJ47" s="1">
        <v>0</v>
      </c>
      <c r="EL47" s="1">
        <v>0</v>
      </c>
      <c r="EN47" s="1">
        <v>0</v>
      </c>
      <c r="EP47" s="7">
        <v>0</v>
      </c>
      <c r="ER47" s="7">
        <v>0</v>
      </c>
      <c r="ET47" s="1">
        <v>0</v>
      </c>
      <c r="EV47" s="7">
        <v>0</v>
      </c>
      <c r="EX47" s="7">
        <v>0</v>
      </c>
      <c r="EZ47" s="1">
        <v>0</v>
      </c>
      <c r="FB47" s="1">
        <v>1</v>
      </c>
      <c r="FC47" s="1" t="s">
        <v>441</v>
      </c>
      <c r="FD47" s="1">
        <v>0</v>
      </c>
      <c r="FF47" s="8">
        <f>SUM(A47:FE47)</f>
        <v>13</v>
      </c>
      <c r="FG47" s="9">
        <f>13/80</f>
        <v>0.1625</v>
      </c>
      <c r="FQ47" s="11"/>
    </row>
    <row r="48" spans="1:173" ht="22.5">
      <c r="A48" s="1" t="s">
        <v>41</v>
      </c>
      <c r="B48" s="1">
        <v>1</v>
      </c>
      <c r="D48" s="1">
        <v>0</v>
      </c>
      <c r="F48" s="1">
        <v>0</v>
      </c>
      <c r="H48" s="7">
        <v>0</v>
      </c>
      <c r="J48" s="1">
        <v>0</v>
      </c>
      <c r="K48" s="1" t="s">
        <v>103</v>
      </c>
      <c r="L48" s="7">
        <v>1</v>
      </c>
      <c r="N48" s="1">
        <v>1</v>
      </c>
      <c r="O48" s="1" t="s">
        <v>410</v>
      </c>
      <c r="P48" s="1">
        <v>1</v>
      </c>
      <c r="Q48" s="1" t="s">
        <v>310</v>
      </c>
      <c r="R48" s="1">
        <v>1</v>
      </c>
      <c r="S48" s="1" t="s">
        <v>259</v>
      </c>
      <c r="T48" s="7">
        <v>0</v>
      </c>
      <c r="V48" s="1">
        <v>0</v>
      </c>
      <c r="X48" s="1">
        <v>0</v>
      </c>
      <c r="Z48" s="1">
        <v>0</v>
      </c>
      <c r="AB48" s="1">
        <v>0</v>
      </c>
      <c r="AD48" s="1">
        <v>1</v>
      </c>
      <c r="AE48" s="1" t="s">
        <v>259</v>
      </c>
      <c r="AF48" s="1">
        <v>0</v>
      </c>
      <c r="AH48" s="1">
        <v>0</v>
      </c>
      <c r="AJ48" s="1">
        <v>0</v>
      </c>
      <c r="AL48" s="1">
        <v>1</v>
      </c>
      <c r="AM48" s="1" t="s">
        <v>222</v>
      </c>
      <c r="AN48" s="1">
        <v>0</v>
      </c>
      <c r="AP48" s="1">
        <v>0</v>
      </c>
      <c r="AQ48" s="1" t="s">
        <v>310</v>
      </c>
      <c r="AR48" s="1">
        <v>0</v>
      </c>
      <c r="AT48" s="1">
        <v>0</v>
      </c>
      <c r="AV48" s="1">
        <v>1</v>
      </c>
      <c r="AW48" s="1" t="s">
        <v>272</v>
      </c>
      <c r="AX48" s="1">
        <v>0</v>
      </c>
      <c r="AZ48" s="1">
        <v>1</v>
      </c>
      <c r="BB48" s="1">
        <v>1</v>
      </c>
      <c r="BD48" s="1">
        <v>0</v>
      </c>
      <c r="BF48" s="1">
        <v>0</v>
      </c>
      <c r="BH48" s="1">
        <v>0</v>
      </c>
      <c r="BJ48" s="1">
        <v>1</v>
      </c>
      <c r="BK48" s="1" t="s">
        <v>310</v>
      </c>
      <c r="BL48" s="1">
        <v>1</v>
      </c>
      <c r="BN48" s="1">
        <v>1</v>
      </c>
      <c r="BP48" s="1">
        <v>0</v>
      </c>
      <c r="BR48" s="1">
        <v>0</v>
      </c>
      <c r="BT48" s="1">
        <v>0</v>
      </c>
      <c r="BV48" s="1">
        <v>0</v>
      </c>
      <c r="BX48" s="1">
        <v>0</v>
      </c>
      <c r="BZ48" s="1">
        <v>1</v>
      </c>
      <c r="CB48" s="1">
        <v>0</v>
      </c>
      <c r="CD48" s="1">
        <v>0</v>
      </c>
      <c r="CF48" s="1">
        <v>1</v>
      </c>
      <c r="CG48" s="1" t="s">
        <v>480</v>
      </c>
      <c r="CH48" s="1">
        <v>0</v>
      </c>
      <c r="CJ48" s="1">
        <v>0</v>
      </c>
      <c r="CL48" s="1">
        <v>0</v>
      </c>
      <c r="CN48" s="1">
        <v>0</v>
      </c>
      <c r="CP48" s="1">
        <v>0</v>
      </c>
      <c r="CR48" s="1">
        <v>1</v>
      </c>
      <c r="CS48" s="1" t="s">
        <v>259</v>
      </c>
      <c r="CT48" s="1">
        <v>0</v>
      </c>
      <c r="CV48" s="1">
        <v>0</v>
      </c>
      <c r="CX48" s="1">
        <v>0</v>
      </c>
      <c r="CZ48" s="1">
        <v>0</v>
      </c>
      <c r="DB48" s="7">
        <v>0</v>
      </c>
      <c r="DD48" s="1">
        <v>1</v>
      </c>
      <c r="DE48" s="1" t="s">
        <v>312</v>
      </c>
      <c r="DF48" s="1">
        <v>0</v>
      </c>
      <c r="DH48" s="1">
        <v>1</v>
      </c>
      <c r="DI48" s="1" t="s">
        <v>448</v>
      </c>
      <c r="DJ48" s="1">
        <v>0</v>
      </c>
      <c r="DL48" s="7">
        <v>1</v>
      </c>
      <c r="DN48" s="1">
        <v>0</v>
      </c>
      <c r="DP48" s="1">
        <v>1</v>
      </c>
      <c r="DR48" s="1">
        <v>0</v>
      </c>
      <c r="DT48" s="1">
        <v>1</v>
      </c>
      <c r="DU48" s="1" t="s">
        <v>310</v>
      </c>
      <c r="DV48" s="1">
        <v>0</v>
      </c>
      <c r="DX48" s="1">
        <v>1</v>
      </c>
      <c r="DY48" s="1" t="s">
        <v>310</v>
      </c>
      <c r="DZ48" s="1">
        <v>0</v>
      </c>
      <c r="EB48" s="1">
        <v>0</v>
      </c>
      <c r="ED48" s="1">
        <v>1</v>
      </c>
      <c r="EF48" s="1">
        <v>0</v>
      </c>
      <c r="EH48" s="7">
        <v>1</v>
      </c>
      <c r="EJ48" s="1">
        <v>0</v>
      </c>
      <c r="EL48" s="1">
        <v>1</v>
      </c>
      <c r="EM48" s="1" t="s">
        <v>192</v>
      </c>
      <c r="EN48" s="1">
        <v>0</v>
      </c>
      <c r="EP48" s="7">
        <v>0</v>
      </c>
      <c r="ER48" s="7">
        <v>1</v>
      </c>
      <c r="ET48" s="1">
        <v>0</v>
      </c>
      <c r="EV48" s="7">
        <v>0</v>
      </c>
      <c r="EX48" s="7">
        <v>0</v>
      </c>
      <c r="EZ48" s="1">
        <v>0</v>
      </c>
      <c r="FB48" s="1">
        <v>1</v>
      </c>
      <c r="FD48" s="1">
        <v>0</v>
      </c>
      <c r="FE48" s="1" t="s">
        <v>311</v>
      </c>
      <c r="FF48" s="8">
        <f>SUM(A48:FE48)</f>
        <v>27</v>
      </c>
      <c r="FG48" s="9">
        <f>27/80</f>
        <v>0.3375</v>
      </c>
      <c r="FQ48" s="11"/>
    </row>
    <row r="49" spans="1:173" ht="11.25">
      <c r="A49" s="1" t="s">
        <v>42</v>
      </c>
      <c r="B49" s="1">
        <v>0</v>
      </c>
      <c r="D49" s="1">
        <v>0</v>
      </c>
      <c r="F49" s="1">
        <v>0</v>
      </c>
      <c r="H49" s="7">
        <v>0</v>
      </c>
      <c r="J49" s="1">
        <v>0</v>
      </c>
      <c r="L49" s="7">
        <v>0</v>
      </c>
      <c r="N49" s="1">
        <v>0</v>
      </c>
      <c r="P49" s="1">
        <v>0</v>
      </c>
      <c r="R49" s="1">
        <v>0</v>
      </c>
      <c r="T49" s="7">
        <v>0</v>
      </c>
      <c r="V49" s="1">
        <v>0</v>
      </c>
      <c r="X49" s="1">
        <v>0</v>
      </c>
      <c r="Z49" s="1">
        <v>0</v>
      </c>
      <c r="AB49" s="1">
        <v>0</v>
      </c>
      <c r="AD49" s="1">
        <v>0</v>
      </c>
      <c r="AF49" s="1">
        <v>0</v>
      </c>
      <c r="AH49" s="1">
        <v>0</v>
      </c>
      <c r="AJ49" s="1">
        <v>0</v>
      </c>
      <c r="AL49" s="1">
        <v>0</v>
      </c>
      <c r="AN49" s="1">
        <v>0</v>
      </c>
      <c r="AP49" s="1">
        <v>0</v>
      </c>
      <c r="AR49" s="1">
        <v>0</v>
      </c>
      <c r="AT49" s="1">
        <v>0</v>
      </c>
      <c r="AV49" s="1">
        <v>0</v>
      </c>
      <c r="AX49" s="1">
        <v>0</v>
      </c>
      <c r="AZ49" s="1">
        <v>0</v>
      </c>
      <c r="BB49" s="1">
        <v>0</v>
      </c>
      <c r="BD49" s="1">
        <v>0</v>
      </c>
      <c r="BF49" s="1">
        <v>0</v>
      </c>
      <c r="BH49" s="1">
        <v>0</v>
      </c>
      <c r="BJ49" s="1">
        <v>0</v>
      </c>
      <c r="BL49" s="1">
        <v>0</v>
      </c>
      <c r="BN49" s="1">
        <v>0</v>
      </c>
      <c r="BP49" s="1">
        <v>0</v>
      </c>
      <c r="BR49" s="1">
        <v>0</v>
      </c>
      <c r="BT49" s="1">
        <v>0</v>
      </c>
      <c r="BV49" s="1">
        <v>0</v>
      </c>
      <c r="BX49" s="1">
        <v>0</v>
      </c>
      <c r="BZ49" s="1">
        <v>0</v>
      </c>
      <c r="CB49" s="1">
        <v>0</v>
      </c>
      <c r="CD49" s="1">
        <v>0</v>
      </c>
      <c r="CF49" s="1">
        <v>0</v>
      </c>
      <c r="CH49" s="1">
        <v>0</v>
      </c>
      <c r="CJ49" s="1">
        <v>0</v>
      </c>
      <c r="CL49" s="1">
        <v>0</v>
      </c>
      <c r="CN49" s="1">
        <v>0</v>
      </c>
      <c r="CP49" s="1">
        <v>0</v>
      </c>
      <c r="CR49" s="1">
        <v>0</v>
      </c>
      <c r="CT49" s="1">
        <v>0</v>
      </c>
      <c r="CV49" s="1">
        <v>0</v>
      </c>
      <c r="CX49" s="1">
        <v>0</v>
      </c>
      <c r="CZ49" s="1">
        <v>0</v>
      </c>
      <c r="DB49" s="7">
        <v>0</v>
      </c>
      <c r="DD49" s="1">
        <v>0</v>
      </c>
      <c r="DF49" s="1">
        <v>0</v>
      </c>
      <c r="DH49" s="1">
        <v>0</v>
      </c>
      <c r="DJ49" s="1">
        <v>0</v>
      </c>
      <c r="DL49" s="7">
        <v>0</v>
      </c>
      <c r="DN49" s="1">
        <v>0</v>
      </c>
      <c r="DP49" s="1">
        <v>0</v>
      </c>
      <c r="DR49" s="1">
        <v>0</v>
      </c>
      <c r="DT49" s="1">
        <v>0</v>
      </c>
      <c r="DV49" s="1">
        <v>0</v>
      </c>
      <c r="DX49" s="1">
        <v>0</v>
      </c>
      <c r="DZ49" s="1">
        <v>0</v>
      </c>
      <c r="EB49" s="1">
        <v>0</v>
      </c>
      <c r="ED49" s="1">
        <v>0</v>
      </c>
      <c r="EF49" s="1">
        <v>0</v>
      </c>
      <c r="EH49" s="7">
        <v>0</v>
      </c>
      <c r="EJ49" s="1">
        <v>0</v>
      </c>
      <c r="EL49" s="1">
        <v>0</v>
      </c>
      <c r="EN49" s="1">
        <v>0</v>
      </c>
      <c r="EP49" s="7">
        <v>0</v>
      </c>
      <c r="ER49" s="7">
        <v>0</v>
      </c>
      <c r="ET49" s="1">
        <v>0</v>
      </c>
      <c r="EV49" s="7">
        <v>0</v>
      </c>
      <c r="EX49" s="7">
        <v>0</v>
      </c>
      <c r="EZ49" s="1">
        <v>0</v>
      </c>
      <c r="FB49" s="1">
        <v>0</v>
      </c>
      <c r="FD49" s="1">
        <v>0</v>
      </c>
      <c r="FF49" s="8">
        <f>SUM(A49:FE49)</f>
        <v>0</v>
      </c>
      <c r="FG49" s="9">
        <v>0</v>
      </c>
      <c r="FQ49" s="11"/>
    </row>
    <row r="50" spans="1:173" ht="78.75">
      <c r="A50" s="1" t="s">
        <v>224</v>
      </c>
      <c r="B50" s="1">
        <v>1</v>
      </c>
      <c r="C50" s="1" t="s">
        <v>264</v>
      </c>
      <c r="D50" s="1">
        <v>1</v>
      </c>
      <c r="E50" s="1" t="s">
        <v>293</v>
      </c>
      <c r="F50" s="1">
        <v>0</v>
      </c>
      <c r="G50" s="1" t="s">
        <v>519</v>
      </c>
      <c r="H50" s="7">
        <v>1</v>
      </c>
      <c r="J50" s="1">
        <v>0</v>
      </c>
      <c r="K50" s="1" t="s">
        <v>293</v>
      </c>
      <c r="L50" s="7">
        <v>0</v>
      </c>
      <c r="M50" s="1" t="s">
        <v>543</v>
      </c>
      <c r="N50" s="1">
        <v>1</v>
      </c>
      <c r="P50" s="1">
        <v>1</v>
      </c>
      <c r="Q50" s="1" t="s">
        <v>532</v>
      </c>
      <c r="R50" s="1">
        <v>1</v>
      </c>
      <c r="S50" s="1" t="s">
        <v>534</v>
      </c>
      <c r="T50" s="7">
        <v>0</v>
      </c>
      <c r="U50" s="1" t="s">
        <v>242</v>
      </c>
      <c r="V50" s="1">
        <v>1</v>
      </c>
      <c r="W50" s="1" t="s">
        <v>538</v>
      </c>
      <c r="X50" s="1">
        <v>0</v>
      </c>
      <c r="Y50" s="1" t="s">
        <v>250</v>
      </c>
      <c r="Z50" s="1">
        <v>1</v>
      </c>
      <c r="AB50" s="1">
        <v>0</v>
      </c>
      <c r="AC50" s="1" t="s">
        <v>542</v>
      </c>
      <c r="AD50" s="1">
        <v>1</v>
      </c>
      <c r="AE50" s="1" t="s">
        <v>544</v>
      </c>
      <c r="AF50" s="1">
        <v>1</v>
      </c>
      <c r="AG50" s="1" t="s">
        <v>264</v>
      </c>
      <c r="AH50" s="1">
        <v>1</v>
      </c>
      <c r="AJ50" s="1">
        <v>1</v>
      </c>
      <c r="AK50" s="1" t="s">
        <v>360</v>
      </c>
      <c r="AL50" s="1">
        <v>0</v>
      </c>
      <c r="AM50" s="1" t="s">
        <v>548</v>
      </c>
      <c r="AN50" s="1">
        <v>0</v>
      </c>
      <c r="AP50" s="1">
        <v>1</v>
      </c>
      <c r="AQ50" s="1" t="s">
        <v>293</v>
      </c>
      <c r="AR50" s="1">
        <v>1</v>
      </c>
      <c r="AT50" s="1">
        <v>1</v>
      </c>
      <c r="AV50" s="1">
        <v>1</v>
      </c>
      <c r="AW50" s="1" t="s">
        <v>273</v>
      </c>
      <c r="AX50" s="1">
        <v>1</v>
      </c>
      <c r="AY50" s="1" t="s">
        <v>264</v>
      </c>
      <c r="AZ50" s="1">
        <v>0</v>
      </c>
      <c r="BA50" s="1" t="s">
        <v>560</v>
      </c>
      <c r="BB50" s="1">
        <v>0</v>
      </c>
      <c r="BC50" s="1" t="s">
        <v>327</v>
      </c>
      <c r="BD50" s="1">
        <v>1</v>
      </c>
      <c r="BE50" s="1" t="s">
        <v>472</v>
      </c>
      <c r="BF50" s="1">
        <v>1</v>
      </c>
      <c r="BG50" s="1" t="s">
        <v>488</v>
      </c>
      <c r="BH50" s="1">
        <v>1</v>
      </c>
      <c r="BI50" s="1" t="s">
        <v>570</v>
      </c>
      <c r="BJ50" s="1">
        <v>1</v>
      </c>
      <c r="BL50" s="1">
        <v>1</v>
      </c>
      <c r="BM50" s="1" t="s">
        <v>348</v>
      </c>
      <c r="BN50" s="1">
        <v>1</v>
      </c>
      <c r="BP50" s="1">
        <v>1</v>
      </c>
      <c r="BQ50" s="1" t="s">
        <v>360</v>
      </c>
      <c r="BR50" s="1">
        <v>1</v>
      </c>
      <c r="BS50" s="1" t="s">
        <v>367</v>
      </c>
      <c r="BT50" s="1">
        <v>1</v>
      </c>
      <c r="BU50" s="1" t="s">
        <v>360</v>
      </c>
      <c r="BV50" s="1">
        <v>1</v>
      </c>
      <c r="BX50" s="1">
        <v>0</v>
      </c>
      <c r="BZ50" s="1">
        <v>1</v>
      </c>
      <c r="CB50" s="1">
        <v>1</v>
      </c>
      <c r="CC50" s="1" t="s">
        <v>360</v>
      </c>
      <c r="CD50" s="1">
        <v>1</v>
      </c>
      <c r="CE50" s="1" t="s">
        <v>360</v>
      </c>
      <c r="CF50" s="1">
        <v>1</v>
      </c>
      <c r="CG50" s="1" t="s">
        <v>360</v>
      </c>
      <c r="CH50" s="1">
        <v>1</v>
      </c>
      <c r="CI50" s="1" t="s">
        <v>360</v>
      </c>
      <c r="CJ50" s="1">
        <v>1</v>
      </c>
      <c r="CL50" s="1">
        <v>1</v>
      </c>
      <c r="CM50" s="1" t="s">
        <v>264</v>
      </c>
      <c r="CN50" s="1">
        <v>1</v>
      </c>
      <c r="CO50" s="1" t="s">
        <v>264</v>
      </c>
      <c r="CP50" s="1">
        <v>1</v>
      </c>
      <c r="CQ50" s="1" t="s">
        <v>264</v>
      </c>
      <c r="CR50" s="1">
        <v>1</v>
      </c>
      <c r="CS50" s="1" t="s">
        <v>264</v>
      </c>
      <c r="CT50" s="1">
        <v>1</v>
      </c>
      <c r="CU50" s="1" t="s">
        <v>360</v>
      </c>
      <c r="CV50" s="1">
        <v>1</v>
      </c>
      <c r="CW50" s="1" t="s">
        <v>360</v>
      </c>
      <c r="CX50" s="1">
        <v>1</v>
      </c>
      <c r="CY50" s="1" t="s">
        <v>264</v>
      </c>
      <c r="CZ50" s="1">
        <v>1</v>
      </c>
      <c r="DA50" s="1" t="s">
        <v>293</v>
      </c>
      <c r="DB50" s="7">
        <v>1</v>
      </c>
      <c r="DC50" s="1" t="s">
        <v>230</v>
      </c>
      <c r="DD50" s="1">
        <v>1</v>
      </c>
      <c r="DE50" s="1" t="s">
        <v>293</v>
      </c>
      <c r="DF50" s="1">
        <v>0</v>
      </c>
      <c r="DG50" s="1" t="s">
        <v>452</v>
      </c>
      <c r="DH50" s="1">
        <v>1</v>
      </c>
      <c r="DI50" s="1" t="s">
        <v>264</v>
      </c>
      <c r="DJ50" s="1">
        <v>1</v>
      </c>
      <c r="DL50" s="7">
        <v>1</v>
      </c>
      <c r="DN50" s="1">
        <v>1</v>
      </c>
      <c r="DO50" s="1" t="s">
        <v>264</v>
      </c>
      <c r="DP50" s="1">
        <v>1</v>
      </c>
      <c r="DQ50" s="1" t="s">
        <v>584</v>
      </c>
      <c r="DR50" s="1">
        <v>1</v>
      </c>
      <c r="DT50" s="1">
        <v>0</v>
      </c>
      <c r="DU50" s="1" t="s">
        <v>319</v>
      </c>
      <c r="DV50" s="1">
        <v>1</v>
      </c>
      <c r="DW50" s="1" t="s">
        <v>360</v>
      </c>
      <c r="DX50" s="1">
        <v>1</v>
      </c>
      <c r="DY50" s="1" t="s">
        <v>589</v>
      </c>
      <c r="DZ50" s="1">
        <v>1</v>
      </c>
      <c r="EB50" s="1">
        <v>1</v>
      </c>
      <c r="ED50" s="1">
        <v>1</v>
      </c>
      <c r="EE50" s="1" t="s">
        <v>264</v>
      </c>
      <c r="EF50" s="1">
        <v>1</v>
      </c>
      <c r="EG50" s="1" t="s">
        <v>293</v>
      </c>
      <c r="EH50" s="7">
        <v>1</v>
      </c>
      <c r="EJ50" s="1">
        <v>1</v>
      </c>
      <c r="EK50" s="1" t="s">
        <v>264</v>
      </c>
      <c r="EL50" s="1">
        <v>1</v>
      </c>
      <c r="EN50" s="1">
        <v>1</v>
      </c>
      <c r="EO50" s="1" t="s">
        <v>293</v>
      </c>
      <c r="EP50" s="7">
        <v>1</v>
      </c>
      <c r="ER50" s="7">
        <v>1</v>
      </c>
      <c r="ES50" s="1" t="s">
        <v>597</v>
      </c>
      <c r="ET50" s="1">
        <v>1</v>
      </c>
      <c r="EV50" s="7">
        <v>1</v>
      </c>
      <c r="EX50" s="7">
        <v>1</v>
      </c>
      <c r="EZ50" s="1">
        <v>0</v>
      </c>
      <c r="FB50" s="1">
        <v>1</v>
      </c>
      <c r="FD50" s="1">
        <v>0</v>
      </c>
      <c r="FF50" s="8">
        <f>SUM(A50:FE50)</f>
        <v>65</v>
      </c>
      <c r="FG50" s="9">
        <f>65/80</f>
        <v>0.8125</v>
      </c>
      <c r="FQ50" s="11"/>
    </row>
    <row r="51" spans="1:173" ht="22.5">
      <c r="A51" s="1" t="s">
        <v>43</v>
      </c>
      <c r="B51" s="1">
        <v>0</v>
      </c>
      <c r="D51" s="1">
        <v>1</v>
      </c>
      <c r="F51" s="1">
        <v>0</v>
      </c>
      <c r="H51" s="7">
        <v>1</v>
      </c>
      <c r="J51" s="1">
        <v>1</v>
      </c>
      <c r="L51" s="7">
        <v>1</v>
      </c>
      <c r="N51" s="1">
        <v>1</v>
      </c>
      <c r="O51" s="1" t="s">
        <v>410</v>
      </c>
      <c r="P51" s="1">
        <v>0</v>
      </c>
      <c r="R51" s="1">
        <v>0</v>
      </c>
      <c r="T51" s="7">
        <v>0</v>
      </c>
      <c r="V51" s="1">
        <v>0</v>
      </c>
      <c r="X51" s="1">
        <v>0</v>
      </c>
      <c r="Z51" s="1">
        <v>1</v>
      </c>
      <c r="AB51" s="1">
        <v>0</v>
      </c>
      <c r="AD51" s="1">
        <v>0</v>
      </c>
      <c r="AF51" s="1">
        <v>0</v>
      </c>
      <c r="AH51" s="1">
        <v>0</v>
      </c>
      <c r="AJ51" s="1">
        <v>0</v>
      </c>
      <c r="AL51" s="1">
        <v>0</v>
      </c>
      <c r="AN51" s="1">
        <v>0</v>
      </c>
      <c r="AP51" s="1">
        <v>0</v>
      </c>
      <c r="AR51" s="1">
        <v>1</v>
      </c>
      <c r="AT51" s="1">
        <v>0</v>
      </c>
      <c r="AV51" s="1">
        <v>0</v>
      </c>
      <c r="AX51" s="1">
        <v>0</v>
      </c>
      <c r="AZ51" s="1">
        <v>0</v>
      </c>
      <c r="BB51" s="1">
        <v>0</v>
      </c>
      <c r="BD51" s="1">
        <v>0</v>
      </c>
      <c r="BF51" s="1">
        <v>1</v>
      </c>
      <c r="BG51" s="1" t="s">
        <v>487</v>
      </c>
      <c r="BH51" s="1">
        <v>0</v>
      </c>
      <c r="BJ51" s="1">
        <v>0</v>
      </c>
      <c r="BL51" s="1">
        <v>1</v>
      </c>
      <c r="BN51" s="1">
        <v>1</v>
      </c>
      <c r="BP51" s="1">
        <v>0</v>
      </c>
      <c r="BR51" s="1">
        <v>0</v>
      </c>
      <c r="BT51" s="1">
        <v>0</v>
      </c>
      <c r="BV51" s="1">
        <v>0</v>
      </c>
      <c r="BX51" s="1">
        <v>0</v>
      </c>
      <c r="BZ51" s="1">
        <v>0</v>
      </c>
      <c r="CB51" s="1">
        <v>0</v>
      </c>
      <c r="CD51" s="1">
        <v>0</v>
      </c>
      <c r="CF51" s="1">
        <v>0</v>
      </c>
      <c r="CH51" s="1">
        <v>0</v>
      </c>
      <c r="CJ51" s="1">
        <v>1</v>
      </c>
      <c r="CK51" s="1" t="s">
        <v>494</v>
      </c>
      <c r="CL51" s="1">
        <v>1</v>
      </c>
      <c r="CN51" s="1">
        <v>0</v>
      </c>
      <c r="CP51" s="1">
        <v>0</v>
      </c>
      <c r="CR51" s="1">
        <v>0</v>
      </c>
      <c r="CT51" s="1">
        <v>0</v>
      </c>
      <c r="CV51" s="1">
        <v>0</v>
      </c>
      <c r="CX51" s="1">
        <v>1</v>
      </c>
      <c r="CZ51" s="1">
        <v>0</v>
      </c>
      <c r="DB51" s="7">
        <v>1</v>
      </c>
      <c r="DD51" s="1">
        <v>0</v>
      </c>
      <c r="DF51" s="1">
        <v>0</v>
      </c>
      <c r="DH51" s="1">
        <v>1</v>
      </c>
      <c r="DJ51" s="1">
        <v>0</v>
      </c>
      <c r="DL51" s="7">
        <v>0</v>
      </c>
      <c r="DN51" s="1">
        <v>0</v>
      </c>
      <c r="DP51" s="1">
        <v>1</v>
      </c>
      <c r="DR51" s="1">
        <v>1</v>
      </c>
      <c r="DS51" s="1" t="s">
        <v>177</v>
      </c>
      <c r="DT51" s="1">
        <v>1</v>
      </c>
      <c r="DV51" s="1">
        <v>0</v>
      </c>
      <c r="DX51" s="1">
        <v>1</v>
      </c>
      <c r="DZ51" s="1">
        <v>0</v>
      </c>
      <c r="EB51" s="1">
        <v>1</v>
      </c>
      <c r="ED51" s="1">
        <v>0</v>
      </c>
      <c r="EF51" s="1">
        <v>0</v>
      </c>
      <c r="EH51" s="7">
        <v>1</v>
      </c>
      <c r="EI51" s="1" t="s">
        <v>313</v>
      </c>
      <c r="EJ51" s="1">
        <v>0</v>
      </c>
      <c r="EL51" s="1">
        <v>0</v>
      </c>
      <c r="EN51" s="1">
        <v>1</v>
      </c>
      <c r="EP51" s="7">
        <v>1</v>
      </c>
      <c r="ER51" s="7">
        <v>0</v>
      </c>
      <c r="ET51" s="1">
        <v>0</v>
      </c>
      <c r="EV51" s="7">
        <v>0</v>
      </c>
      <c r="EX51" s="7">
        <v>0</v>
      </c>
      <c r="EZ51" s="1">
        <v>10</v>
      </c>
      <c r="FB51" s="1">
        <v>1</v>
      </c>
      <c r="FD51" s="1">
        <v>0</v>
      </c>
      <c r="FF51" s="8">
        <f>SUM(A51:FE51)</f>
        <v>34</v>
      </c>
      <c r="FG51" s="9">
        <f>34/80</f>
        <v>0.425</v>
      </c>
      <c r="FQ51" s="11"/>
    </row>
    <row r="52" spans="1:173" ht="11.25">
      <c r="A52" s="1" t="s">
        <v>393</v>
      </c>
      <c r="B52" s="1">
        <v>1</v>
      </c>
      <c r="D52" s="1">
        <v>1</v>
      </c>
      <c r="F52" s="1">
        <v>0</v>
      </c>
      <c r="H52" s="7">
        <v>1</v>
      </c>
      <c r="J52" s="1">
        <v>1</v>
      </c>
      <c r="L52" s="7">
        <v>1</v>
      </c>
      <c r="N52" s="1">
        <v>1</v>
      </c>
      <c r="P52" s="1">
        <v>1</v>
      </c>
      <c r="R52" s="1">
        <v>0</v>
      </c>
      <c r="T52" s="7">
        <v>0</v>
      </c>
      <c r="V52" s="1">
        <v>1</v>
      </c>
      <c r="X52" s="1">
        <v>0</v>
      </c>
      <c r="Z52" s="1">
        <v>0</v>
      </c>
      <c r="AB52" s="1">
        <v>1</v>
      </c>
      <c r="AC52" s="1" t="s">
        <v>293</v>
      </c>
      <c r="AD52" s="1">
        <v>0</v>
      </c>
      <c r="AF52" s="1">
        <v>0</v>
      </c>
      <c r="AH52" s="1">
        <v>1</v>
      </c>
      <c r="AJ52" s="1">
        <v>1</v>
      </c>
      <c r="AL52" s="1">
        <v>0</v>
      </c>
      <c r="AN52" s="1">
        <v>0</v>
      </c>
      <c r="AP52" s="1">
        <v>1</v>
      </c>
      <c r="AR52" s="1">
        <v>1</v>
      </c>
      <c r="AT52" s="1">
        <v>0</v>
      </c>
      <c r="AV52" s="1">
        <v>0</v>
      </c>
      <c r="AX52" s="1">
        <v>0</v>
      </c>
      <c r="AZ52" s="1">
        <v>1</v>
      </c>
      <c r="BB52" s="1">
        <v>1</v>
      </c>
      <c r="BD52" s="1">
        <v>1</v>
      </c>
      <c r="BF52" s="1">
        <v>0</v>
      </c>
      <c r="BH52" s="1">
        <v>0</v>
      </c>
      <c r="BJ52" s="1">
        <v>0</v>
      </c>
      <c r="BL52" s="1">
        <v>0</v>
      </c>
      <c r="BN52" s="1">
        <v>0</v>
      </c>
      <c r="BP52" s="1">
        <v>0</v>
      </c>
      <c r="BR52" s="1">
        <v>0</v>
      </c>
      <c r="BT52" s="1">
        <v>1</v>
      </c>
      <c r="BV52" s="1">
        <v>0</v>
      </c>
      <c r="BX52" s="1">
        <v>0</v>
      </c>
      <c r="BZ52" s="1">
        <v>0</v>
      </c>
      <c r="CB52" s="1">
        <v>0</v>
      </c>
      <c r="CD52" s="1">
        <v>0</v>
      </c>
      <c r="CF52" s="1">
        <v>0</v>
      </c>
      <c r="CH52" s="1">
        <v>0</v>
      </c>
      <c r="CJ52" s="1">
        <v>0</v>
      </c>
      <c r="CL52" s="1">
        <v>1</v>
      </c>
      <c r="CN52" s="1">
        <v>0</v>
      </c>
      <c r="CP52" s="1">
        <v>1</v>
      </c>
      <c r="CR52" s="1">
        <v>1</v>
      </c>
      <c r="CT52" s="1">
        <v>0</v>
      </c>
      <c r="CV52" s="1">
        <v>0</v>
      </c>
      <c r="CX52" s="1">
        <v>1</v>
      </c>
      <c r="CY52" s="1" t="s">
        <v>345</v>
      </c>
      <c r="CZ52" s="1">
        <v>1</v>
      </c>
      <c r="DB52" s="7">
        <v>0</v>
      </c>
      <c r="DD52" s="1">
        <v>1</v>
      </c>
      <c r="DF52" s="1">
        <v>1</v>
      </c>
      <c r="DH52" s="1">
        <v>1</v>
      </c>
      <c r="DJ52" s="1">
        <v>0</v>
      </c>
      <c r="DL52" s="7">
        <v>0</v>
      </c>
      <c r="DN52" s="1">
        <v>1</v>
      </c>
      <c r="DP52" s="1">
        <v>1</v>
      </c>
      <c r="DR52" s="1">
        <v>0</v>
      </c>
      <c r="DT52" s="1">
        <v>1</v>
      </c>
      <c r="DV52" s="1">
        <v>0</v>
      </c>
      <c r="DX52" s="1">
        <v>1</v>
      </c>
      <c r="DZ52" s="1">
        <v>1</v>
      </c>
      <c r="EB52" s="1">
        <v>1</v>
      </c>
      <c r="ED52" s="1">
        <v>1</v>
      </c>
      <c r="EF52" s="1">
        <v>0</v>
      </c>
      <c r="EH52" s="7">
        <v>1</v>
      </c>
      <c r="EJ52" s="1">
        <v>1</v>
      </c>
      <c r="EL52" s="1">
        <v>1</v>
      </c>
      <c r="EN52" s="1">
        <v>0</v>
      </c>
      <c r="EP52" s="7">
        <v>1</v>
      </c>
      <c r="ER52" s="7">
        <v>1</v>
      </c>
      <c r="ET52" s="1">
        <v>0</v>
      </c>
      <c r="EV52" s="7">
        <v>0</v>
      </c>
      <c r="EX52" s="7">
        <v>0</v>
      </c>
      <c r="EZ52" s="1">
        <v>0</v>
      </c>
      <c r="FB52" s="1">
        <v>1</v>
      </c>
      <c r="FD52" s="1">
        <v>1</v>
      </c>
      <c r="FF52" s="8">
        <f>SUM(A52:FE52)</f>
        <v>39</v>
      </c>
      <c r="FG52" s="9">
        <f>39/80</f>
        <v>0.4875</v>
      </c>
      <c r="FQ52" s="11"/>
    </row>
    <row r="53" spans="1:173" ht="11.25">
      <c r="A53" s="1" t="s">
        <v>294</v>
      </c>
      <c r="B53" s="1">
        <v>1</v>
      </c>
      <c r="D53" s="1">
        <v>1</v>
      </c>
      <c r="E53" s="1" t="s">
        <v>293</v>
      </c>
      <c r="F53" s="1">
        <v>0</v>
      </c>
      <c r="H53" s="7">
        <v>1</v>
      </c>
      <c r="J53" s="1">
        <v>1</v>
      </c>
      <c r="K53" s="1" t="s">
        <v>292</v>
      </c>
      <c r="L53" s="7">
        <v>1</v>
      </c>
      <c r="N53" s="1">
        <v>1</v>
      </c>
      <c r="P53" s="1">
        <v>0</v>
      </c>
      <c r="R53" s="1">
        <v>0</v>
      </c>
      <c r="T53" s="7">
        <v>0</v>
      </c>
      <c r="V53" s="1">
        <v>0</v>
      </c>
      <c r="X53" s="1">
        <v>0</v>
      </c>
      <c r="Z53" s="1">
        <v>0</v>
      </c>
      <c r="AB53" s="1">
        <v>1</v>
      </c>
      <c r="AC53" s="1" t="s">
        <v>293</v>
      </c>
      <c r="AD53" s="1">
        <v>0</v>
      </c>
      <c r="AF53" s="1">
        <v>0</v>
      </c>
      <c r="AH53" s="1">
        <v>1</v>
      </c>
      <c r="AJ53" s="1">
        <v>1</v>
      </c>
      <c r="AL53" s="1">
        <v>0</v>
      </c>
      <c r="AN53" s="1">
        <v>0</v>
      </c>
      <c r="AP53" s="1">
        <v>1</v>
      </c>
      <c r="AR53" s="1">
        <v>1</v>
      </c>
      <c r="AT53" s="1">
        <v>0</v>
      </c>
      <c r="AV53" s="1">
        <v>0</v>
      </c>
      <c r="AX53" s="1">
        <v>0</v>
      </c>
      <c r="AZ53" s="1">
        <v>0</v>
      </c>
      <c r="BB53" s="1">
        <v>0</v>
      </c>
      <c r="BD53" s="1">
        <v>1</v>
      </c>
      <c r="BF53" s="1">
        <v>0</v>
      </c>
      <c r="BH53" s="1">
        <v>0</v>
      </c>
      <c r="BJ53" s="1">
        <v>0</v>
      </c>
      <c r="BL53" s="1">
        <v>0</v>
      </c>
      <c r="BN53" s="1">
        <v>0</v>
      </c>
      <c r="BP53" s="1">
        <v>0</v>
      </c>
      <c r="BR53" s="1">
        <v>0</v>
      </c>
      <c r="BT53" s="1">
        <v>0</v>
      </c>
      <c r="BV53" s="1">
        <v>0</v>
      </c>
      <c r="BX53" s="1">
        <v>0</v>
      </c>
      <c r="BZ53" s="1">
        <v>1</v>
      </c>
      <c r="CB53" s="1">
        <v>0</v>
      </c>
      <c r="CD53" s="1">
        <v>0</v>
      </c>
      <c r="CF53" s="1">
        <v>0</v>
      </c>
      <c r="CH53" s="1">
        <v>0</v>
      </c>
      <c r="CJ53" s="1">
        <v>0</v>
      </c>
      <c r="CL53" s="1">
        <v>0</v>
      </c>
      <c r="CN53" s="1">
        <v>1</v>
      </c>
      <c r="CP53" s="1">
        <v>1</v>
      </c>
      <c r="CR53" s="1">
        <v>0</v>
      </c>
      <c r="CT53" s="1">
        <v>0</v>
      </c>
      <c r="CV53" s="1">
        <v>0</v>
      </c>
      <c r="CX53" s="1">
        <v>0</v>
      </c>
      <c r="CZ53" s="1">
        <v>1</v>
      </c>
      <c r="DA53" s="1" t="s">
        <v>293</v>
      </c>
      <c r="DB53" s="7">
        <v>0</v>
      </c>
      <c r="DD53" s="1">
        <v>0</v>
      </c>
      <c r="DF53" s="1">
        <v>0</v>
      </c>
      <c r="DH53" s="1">
        <v>0</v>
      </c>
      <c r="DJ53" s="1">
        <v>0</v>
      </c>
      <c r="DL53" s="7">
        <v>0</v>
      </c>
      <c r="DN53" s="1">
        <v>1</v>
      </c>
      <c r="DP53" s="1">
        <v>1</v>
      </c>
      <c r="DR53" s="1">
        <v>0</v>
      </c>
      <c r="DT53" s="1">
        <v>1</v>
      </c>
      <c r="DV53" s="1">
        <v>1</v>
      </c>
      <c r="DW53" s="1" t="s">
        <v>585</v>
      </c>
      <c r="DX53" s="1">
        <v>1</v>
      </c>
      <c r="DZ53" s="1">
        <v>1</v>
      </c>
      <c r="EB53" s="1">
        <v>1</v>
      </c>
      <c r="ED53" s="1">
        <v>1</v>
      </c>
      <c r="EF53" s="1">
        <v>0</v>
      </c>
      <c r="EH53" s="7">
        <v>1</v>
      </c>
      <c r="EJ53" s="1">
        <v>0</v>
      </c>
      <c r="EL53" s="1">
        <v>0</v>
      </c>
      <c r="EN53" s="1">
        <v>0</v>
      </c>
      <c r="EP53" s="7">
        <v>1</v>
      </c>
      <c r="EQ53" s="1"/>
      <c r="ER53" s="7">
        <v>0</v>
      </c>
      <c r="ET53" s="1">
        <v>0</v>
      </c>
      <c r="EV53" s="7">
        <v>0</v>
      </c>
      <c r="EX53" s="7">
        <v>0</v>
      </c>
      <c r="EZ53" s="1">
        <v>0</v>
      </c>
      <c r="FB53" s="1">
        <v>1</v>
      </c>
      <c r="FD53" s="1">
        <v>1</v>
      </c>
      <c r="FE53" s="1" t="s">
        <v>293</v>
      </c>
      <c r="FF53" s="8">
        <f>SUM(A53:FE53)</f>
        <v>28</v>
      </c>
      <c r="FG53" s="9">
        <f>28/80</f>
        <v>0.35</v>
      </c>
      <c r="FQ53" s="11"/>
    </row>
    <row r="54" spans="1:173" ht="11.25">
      <c r="A54" s="1" t="s">
        <v>44</v>
      </c>
      <c r="B54" s="1">
        <v>0</v>
      </c>
      <c r="D54" s="1">
        <v>0</v>
      </c>
      <c r="F54" s="1">
        <v>0</v>
      </c>
      <c r="H54" s="7">
        <v>0</v>
      </c>
      <c r="J54" s="1">
        <v>0</v>
      </c>
      <c r="L54" s="7">
        <v>1</v>
      </c>
      <c r="N54" s="1">
        <v>0</v>
      </c>
      <c r="P54" s="1">
        <v>0</v>
      </c>
      <c r="R54" s="1">
        <v>0</v>
      </c>
      <c r="T54" s="7">
        <v>0</v>
      </c>
      <c r="V54" s="1">
        <v>0</v>
      </c>
      <c r="X54" s="1">
        <v>0</v>
      </c>
      <c r="Z54" s="1">
        <v>0</v>
      </c>
      <c r="AB54" s="1">
        <v>0</v>
      </c>
      <c r="AD54" s="1">
        <v>0</v>
      </c>
      <c r="AF54" s="1">
        <v>0</v>
      </c>
      <c r="AH54" s="1">
        <v>0</v>
      </c>
      <c r="AJ54" s="1">
        <v>0</v>
      </c>
      <c r="AL54" s="1">
        <v>0</v>
      </c>
      <c r="AN54" s="1">
        <v>0</v>
      </c>
      <c r="AP54" s="1">
        <v>0</v>
      </c>
      <c r="AR54" s="1">
        <v>0</v>
      </c>
      <c r="AT54" s="1">
        <v>0</v>
      </c>
      <c r="AV54" s="1">
        <v>0</v>
      </c>
      <c r="AX54" s="1">
        <v>0</v>
      </c>
      <c r="AZ54" s="1">
        <v>0</v>
      </c>
      <c r="BB54" s="1">
        <v>0</v>
      </c>
      <c r="BD54" s="1">
        <v>0</v>
      </c>
      <c r="BF54" s="1">
        <v>0</v>
      </c>
      <c r="BH54" s="1">
        <v>0</v>
      </c>
      <c r="BJ54" s="1">
        <v>0</v>
      </c>
      <c r="BL54" s="1">
        <v>1</v>
      </c>
      <c r="BM54" s="1" t="s">
        <v>351</v>
      </c>
      <c r="BN54" s="1">
        <v>0</v>
      </c>
      <c r="BP54" s="1">
        <v>0</v>
      </c>
      <c r="BR54" s="1">
        <v>0</v>
      </c>
      <c r="BT54" s="1">
        <v>0</v>
      </c>
      <c r="BV54" s="1">
        <v>0</v>
      </c>
      <c r="BX54" s="1">
        <v>1</v>
      </c>
      <c r="BZ54" s="1">
        <v>0</v>
      </c>
      <c r="CB54" s="1">
        <v>0</v>
      </c>
      <c r="CD54" s="1">
        <v>0</v>
      </c>
      <c r="CF54" s="1">
        <v>0</v>
      </c>
      <c r="CH54" s="1">
        <v>0</v>
      </c>
      <c r="CJ54" s="1">
        <v>0</v>
      </c>
      <c r="CL54" s="1">
        <v>1</v>
      </c>
      <c r="CN54" s="1">
        <v>1</v>
      </c>
      <c r="CP54" s="1">
        <v>0</v>
      </c>
      <c r="CR54" s="1">
        <v>0</v>
      </c>
      <c r="CT54" s="1">
        <v>0</v>
      </c>
      <c r="CV54" s="1">
        <v>0</v>
      </c>
      <c r="CX54" s="1">
        <v>0</v>
      </c>
      <c r="CZ54" s="1">
        <v>0</v>
      </c>
      <c r="DB54" s="7">
        <v>0</v>
      </c>
      <c r="DD54" s="1">
        <v>0</v>
      </c>
      <c r="DF54" s="1">
        <v>0</v>
      </c>
      <c r="DH54" s="1">
        <v>0</v>
      </c>
      <c r="DJ54" s="1">
        <v>0</v>
      </c>
      <c r="DL54" s="7">
        <v>0</v>
      </c>
      <c r="DN54" s="1">
        <v>0</v>
      </c>
      <c r="DP54" s="1">
        <v>0</v>
      </c>
      <c r="DR54" s="1">
        <v>0</v>
      </c>
      <c r="DT54" s="1">
        <v>0</v>
      </c>
      <c r="DV54" s="1">
        <v>0</v>
      </c>
      <c r="DX54" s="1">
        <v>0</v>
      </c>
      <c r="DZ54" s="1">
        <v>0</v>
      </c>
      <c r="EB54" s="1">
        <v>0</v>
      </c>
      <c r="ED54" s="1">
        <v>0</v>
      </c>
      <c r="EF54" s="1">
        <v>0</v>
      </c>
      <c r="EH54" s="7">
        <v>0</v>
      </c>
      <c r="EJ54" s="1">
        <v>0</v>
      </c>
      <c r="EL54" s="1">
        <v>0</v>
      </c>
      <c r="EN54" s="1">
        <v>0</v>
      </c>
      <c r="EP54" s="7">
        <v>0</v>
      </c>
      <c r="ER54" s="7">
        <v>0</v>
      </c>
      <c r="ET54" s="1">
        <v>0</v>
      </c>
      <c r="EV54" s="7">
        <v>0</v>
      </c>
      <c r="EX54" s="7">
        <v>0</v>
      </c>
      <c r="EZ54" s="1">
        <v>0</v>
      </c>
      <c r="FB54" s="1">
        <v>1</v>
      </c>
      <c r="FD54" s="1">
        <v>0</v>
      </c>
      <c r="FF54" s="8">
        <f>SUM(A54:FE54)</f>
        <v>6</v>
      </c>
      <c r="FG54" s="9">
        <f>6/80</f>
        <v>0.075</v>
      </c>
      <c r="FQ54" s="11"/>
    </row>
    <row r="55" spans="1:173" ht="11.25">
      <c r="A55" s="1" t="s">
        <v>314</v>
      </c>
      <c r="B55" s="1">
        <v>0</v>
      </c>
      <c r="D55" s="1">
        <v>1</v>
      </c>
      <c r="E55" s="1" t="s">
        <v>518</v>
      </c>
      <c r="F55" s="1">
        <v>0</v>
      </c>
      <c r="H55" s="7">
        <v>0</v>
      </c>
      <c r="J55" s="1">
        <v>1</v>
      </c>
      <c r="L55" s="7">
        <v>1</v>
      </c>
      <c r="N55" s="1">
        <v>1</v>
      </c>
      <c r="O55" s="1" t="s">
        <v>410</v>
      </c>
      <c r="P55" s="1">
        <v>0</v>
      </c>
      <c r="R55" s="1">
        <v>0</v>
      </c>
      <c r="T55" s="7">
        <v>0</v>
      </c>
      <c r="V55" s="1">
        <v>0</v>
      </c>
      <c r="X55" s="1">
        <v>0</v>
      </c>
      <c r="Z55" s="1">
        <v>0</v>
      </c>
      <c r="AB55" s="1">
        <v>0</v>
      </c>
      <c r="AD55" s="1">
        <v>0</v>
      </c>
      <c r="AF55" s="1">
        <v>0</v>
      </c>
      <c r="AH55" s="1">
        <v>0</v>
      </c>
      <c r="AJ55" s="1">
        <v>0</v>
      </c>
      <c r="AL55" s="1">
        <v>0</v>
      </c>
      <c r="AN55" s="1">
        <v>0</v>
      </c>
      <c r="AP55" s="1">
        <v>1</v>
      </c>
      <c r="AR55" s="1">
        <v>0</v>
      </c>
      <c r="AT55" s="1">
        <v>1</v>
      </c>
      <c r="AV55" s="1">
        <v>1</v>
      </c>
      <c r="AX55" s="1">
        <v>0</v>
      </c>
      <c r="AZ55" s="1">
        <v>1</v>
      </c>
      <c r="BB55" s="1">
        <v>0</v>
      </c>
      <c r="BD55" s="1">
        <v>0</v>
      </c>
      <c r="BF55" s="1">
        <v>1</v>
      </c>
      <c r="BH55" s="1">
        <v>1</v>
      </c>
      <c r="BJ55" s="1">
        <v>0</v>
      </c>
      <c r="BL55" s="1">
        <v>0</v>
      </c>
      <c r="BN55" s="1">
        <v>1</v>
      </c>
      <c r="BP55" s="1">
        <v>0</v>
      </c>
      <c r="BR55" s="1">
        <v>0</v>
      </c>
      <c r="BT55" s="1">
        <v>0</v>
      </c>
      <c r="BV55" s="1">
        <v>0</v>
      </c>
      <c r="BX55" s="1">
        <v>1</v>
      </c>
      <c r="BZ55" s="1">
        <v>1</v>
      </c>
      <c r="CB55" s="1">
        <v>0</v>
      </c>
      <c r="CD55" s="1">
        <v>0</v>
      </c>
      <c r="CF55" s="1">
        <v>0</v>
      </c>
      <c r="CH55" s="1">
        <v>1</v>
      </c>
      <c r="CJ55" s="1">
        <v>1</v>
      </c>
      <c r="CL55" s="1">
        <v>1</v>
      </c>
      <c r="CN55" s="1">
        <v>1</v>
      </c>
      <c r="CP55" s="1">
        <v>1</v>
      </c>
      <c r="CR55" s="1">
        <v>1</v>
      </c>
      <c r="CT55" s="1">
        <v>0</v>
      </c>
      <c r="CV55" s="1">
        <v>1</v>
      </c>
      <c r="CX55" s="1">
        <v>1</v>
      </c>
      <c r="CZ55" s="1">
        <v>0</v>
      </c>
      <c r="DB55" s="7">
        <v>0</v>
      </c>
      <c r="DD55" s="1">
        <v>0</v>
      </c>
      <c r="DF55" s="1">
        <v>0</v>
      </c>
      <c r="DH55" s="1">
        <v>1</v>
      </c>
      <c r="DJ55" s="1">
        <v>0</v>
      </c>
      <c r="DL55" s="7">
        <v>0</v>
      </c>
      <c r="DN55" s="1">
        <v>0</v>
      </c>
      <c r="DP55" s="1">
        <v>0</v>
      </c>
      <c r="DR55" s="1">
        <v>0</v>
      </c>
      <c r="DT55" s="1">
        <v>1</v>
      </c>
      <c r="DU55" s="1" t="s">
        <v>295</v>
      </c>
      <c r="DV55" s="1">
        <v>0</v>
      </c>
      <c r="DX55" s="1">
        <v>0</v>
      </c>
      <c r="DZ55" s="1">
        <v>0</v>
      </c>
      <c r="EB55" s="1">
        <v>1</v>
      </c>
      <c r="ED55" s="1">
        <v>1</v>
      </c>
      <c r="EF55" s="1">
        <v>0</v>
      </c>
      <c r="EH55" s="7">
        <v>0</v>
      </c>
      <c r="EJ55" s="1">
        <v>0</v>
      </c>
      <c r="EL55" s="1">
        <v>0</v>
      </c>
      <c r="EN55" s="1">
        <v>0</v>
      </c>
      <c r="EP55" s="7">
        <v>0</v>
      </c>
      <c r="ER55" s="7">
        <v>0</v>
      </c>
      <c r="ET55" s="1">
        <v>0</v>
      </c>
      <c r="EV55" s="7">
        <v>0</v>
      </c>
      <c r="EX55" s="7">
        <v>0</v>
      </c>
      <c r="EZ55" s="1">
        <v>0</v>
      </c>
      <c r="FB55" s="1">
        <v>0</v>
      </c>
      <c r="FD55" s="1">
        <v>0</v>
      </c>
      <c r="FF55" s="8">
        <f>SUM(A55:FE55)</f>
        <v>25</v>
      </c>
      <c r="FG55" s="9">
        <f>25/80</f>
        <v>0.3125</v>
      </c>
      <c r="FQ55" s="11"/>
    </row>
    <row r="56" spans="1:173" ht="11.25">
      <c r="A56" s="1" t="s">
        <v>45</v>
      </c>
      <c r="B56" s="1">
        <v>1</v>
      </c>
      <c r="D56" s="1">
        <v>1</v>
      </c>
      <c r="F56" s="1">
        <v>0</v>
      </c>
      <c r="H56" s="7">
        <v>1</v>
      </c>
      <c r="J56" s="1">
        <v>1</v>
      </c>
      <c r="L56" s="7">
        <v>1</v>
      </c>
      <c r="N56" s="1">
        <v>1</v>
      </c>
      <c r="P56" s="1">
        <v>0</v>
      </c>
      <c r="R56" s="1">
        <v>0</v>
      </c>
      <c r="T56" s="7">
        <v>0</v>
      </c>
      <c r="V56" s="1">
        <v>1</v>
      </c>
      <c r="X56" s="1">
        <v>0</v>
      </c>
      <c r="Z56" s="1">
        <v>1</v>
      </c>
      <c r="AB56" s="1">
        <v>0</v>
      </c>
      <c r="AD56" s="1">
        <v>0</v>
      </c>
      <c r="AF56" s="1">
        <v>0</v>
      </c>
      <c r="AH56" s="1">
        <v>1</v>
      </c>
      <c r="AJ56" s="1">
        <v>1</v>
      </c>
      <c r="AL56" s="1">
        <v>0</v>
      </c>
      <c r="AN56" s="1">
        <v>0</v>
      </c>
      <c r="AP56" s="1">
        <v>1</v>
      </c>
      <c r="AR56" s="1">
        <v>1</v>
      </c>
      <c r="AT56" s="1">
        <v>1</v>
      </c>
      <c r="AV56" s="1">
        <v>0</v>
      </c>
      <c r="AX56" s="1">
        <v>0</v>
      </c>
      <c r="AZ56" s="1">
        <v>0</v>
      </c>
      <c r="BB56" s="1">
        <v>0</v>
      </c>
      <c r="BD56" s="1">
        <v>1</v>
      </c>
      <c r="BF56" s="1">
        <v>1</v>
      </c>
      <c r="BH56" s="1">
        <v>1</v>
      </c>
      <c r="BJ56" s="1">
        <v>0</v>
      </c>
      <c r="BL56" s="1">
        <v>1</v>
      </c>
      <c r="BN56" s="1">
        <v>0</v>
      </c>
      <c r="BP56" s="1">
        <v>0</v>
      </c>
      <c r="BR56" s="1">
        <v>1</v>
      </c>
      <c r="BT56" s="1">
        <v>0</v>
      </c>
      <c r="BV56" s="1">
        <v>0</v>
      </c>
      <c r="BX56" s="1">
        <v>1</v>
      </c>
      <c r="BZ56" s="1">
        <v>0</v>
      </c>
      <c r="CB56" s="1">
        <v>0</v>
      </c>
      <c r="CD56" s="1">
        <v>0</v>
      </c>
      <c r="CF56" s="1">
        <v>0</v>
      </c>
      <c r="CH56" s="1">
        <v>0</v>
      </c>
      <c r="CJ56" s="1">
        <v>0</v>
      </c>
      <c r="CL56" s="1">
        <v>1</v>
      </c>
      <c r="CN56" s="1">
        <v>0</v>
      </c>
      <c r="CP56" s="1">
        <v>0</v>
      </c>
      <c r="CR56" s="1">
        <v>1</v>
      </c>
      <c r="CT56" s="1">
        <v>0</v>
      </c>
      <c r="CV56" s="1">
        <v>1</v>
      </c>
      <c r="CX56" s="1">
        <v>0</v>
      </c>
      <c r="CZ56" s="1">
        <v>0</v>
      </c>
      <c r="DB56" s="7">
        <v>1</v>
      </c>
      <c r="DD56" s="1">
        <v>1</v>
      </c>
      <c r="DF56" s="1">
        <v>0</v>
      </c>
      <c r="DH56" s="1">
        <v>1</v>
      </c>
      <c r="DJ56" s="1">
        <v>1</v>
      </c>
      <c r="DK56" s="1" t="s">
        <v>97</v>
      </c>
      <c r="DL56" s="7">
        <v>1</v>
      </c>
      <c r="DN56" s="1">
        <v>1</v>
      </c>
      <c r="DP56" s="1">
        <v>1</v>
      </c>
      <c r="DR56" s="1">
        <v>1</v>
      </c>
      <c r="DT56" s="1">
        <v>1</v>
      </c>
      <c r="DV56" s="1">
        <v>0</v>
      </c>
      <c r="DX56" s="1">
        <v>1</v>
      </c>
      <c r="DZ56" s="1">
        <v>0</v>
      </c>
      <c r="EB56" s="1">
        <v>1</v>
      </c>
      <c r="ED56" s="1">
        <v>1</v>
      </c>
      <c r="EF56" s="1">
        <v>0</v>
      </c>
      <c r="EH56" s="7">
        <v>1</v>
      </c>
      <c r="EJ56" s="1">
        <v>1</v>
      </c>
      <c r="EL56" s="1">
        <v>0</v>
      </c>
      <c r="EM56" s="1" t="s">
        <v>193</v>
      </c>
      <c r="EN56" s="1">
        <v>0</v>
      </c>
      <c r="EP56" s="7">
        <v>0</v>
      </c>
      <c r="ER56" s="7">
        <v>0</v>
      </c>
      <c r="ET56" s="1">
        <v>0</v>
      </c>
      <c r="EV56" s="7">
        <v>0</v>
      </c>
      <c r="EX56" s="7">
        <v>0</v>
      </c>
      <c r="EZ56" s="1">
        <v>1</v>
      </c>
      <c r="FB56" s="1">
        <v>0</v>
      </c>
      <c r="FD56" s="1">
        <v>1</v>
      </c>
      <c r="FF56" s="8">
        <f>SUM(A56:FE56)</f>
        <v>38</v>
      </c>
      <c r="FG56" s="9">
        <f>38/80</f>
        <v>0.475</v>
      </c>
      <c r="FQ56" s="11"/>
    </row>
    <row r="57" spans="1:173" ht="11.25">
      <c r="A57" s="1" t="s">
        <v>46</v>
      </c>
      <c r="B57" s="1">
        <v>1</v>
      </c>
      <c r="D57" s="1">
        <v>1</v>
      </c>
      <c r="F57" s="1">
        <v>1</v>
      </c>
      <c r="H57" s="7">
        <v>0</v>
      </c>
      <c r="J57" s="1">
        <v>0</v>
      </c>
      <c r="L57" s="7">
        <v>0</v>
      </c>
      <c r="N57" s="1">
        <v>1</v>
      </c>
      <c r="P57" s="1">
        <v>1</v>
      </c>
      <c r="R57" s="1">
        <v>0</v>
      </c>
      <c r="T57" s="7">
        <v>1</v>
      </c>
      <c r="V57" s="1">
        <v>1</v>
      </c>
      <c r="X57" s="1">
        <v>0</v>
      </c>
      <c r="Z57" s="1">
        <v>1</v>
      </c>
      <c r="AB57" s="1">
        <v>1</v>
      </c>
      <c r="AD57" s="1">
        <v>0</v>
      </c>
      <c r="AF57" s="1">
        <v>0</v>
      </c>
      <c r="AH57" s="1">
        <v>1</v>
      </c>
      <c r="AJ57" s="1">
        <v>1</v>
      </c>
      <c r="AL57" s="1">
        <v>0</v>
      </c>
      <c r="AN57" s="1">
        <v>0</v>
      </c>
      <c r="AP57" s="1">
        <v>1</v>
      </c>
      <c r="AR57" s="1">
        <v>1</v>
      </c>
      <c r="AT57" s="1">
        <v>1</v>
      </c>
      <c r="AV57" s="1">
        <v>1</v>
      </c>
      <c r="AX57" s="1">
        <v>1</v>
      </c>
      <c r="AZ57" s="1">
        <v>1</v>
      </c>
      <c r="BB57" s="1">
        <v>1</v>
      </c>
      <c r="BD57" s="1">
        <v>1</v>
      </c>
      <c r="BF57" s="1">
        <v>1</v>
      </c>
      <c r="BH57" s="1">
        <v>0</v>
      </c>
      <c r="BJ57" s="1">
        <v>0</v>
      </c>
      <c r="BL57" s="1">
        <v>1</v>
      </c>
      <c r="BN57" s="1">
        <v>0</v>
      </c>
      <c r="BP57" s="1">
        <v>1</v>
      </c>
      <c r="BR57" s="1">
        <v>1</v>
      </c>
      <c r="BT57" s="1">
        <v>1</v>
      </c>
      <c r="BV57" s="1">
        <v>1</v>
      </c>
      <c r="BX57" s="1">
        <v>1</v>
      </c>
      <c r="BZ57" s="1">
        <v>1</v>
      </c>
      <c r="CB57" s="1">
        <v>0</v>
      </c>
      <c r="CD57" s="1">
        <v>0</v>
      </c>
      <c r="CF57" s="1">
        <v>0</v>
      </c>
      <c r="CH57" s="1">
        <v>0</v>
      </c>
      <c r="CJ57" s="1">
        <v>0</v>
      </c>
      <c r="CL57" s="1">
        <v>0</v>
      </c>
      <c r="CN57" s="1">
        <v>0</v>
      </c>
      <c r="CP57" s="1">
        <v>1</v>
      </c>
      <c r="CR57" s="1">
        <v>1</v>
      </c>
      <c r="CT57" s="1">
        <v>0</v>
      </c>
      <c r="CV57" s="1">
        <v>1</v>
      </c>
      <c r="CX57" s="1">
        <v>0</v>
      </c>
      <c r="CZ57" s="1">
        <v>1</v>
      </c>
      <c r="DB57" s="7">
        <v>1</v>
      </c>
      <c r="DD57" s="1">
        <v>1</v>
      </c>
      <c r="DF57" s="1">
        <v>1</v>
      </c>
      <c r="DH57" s="1">
        <v>1</v>
      </c>
      <c r="DJ57" s="1">
        <v>1</v>
      </c>
      <c r="DL57" s="7">
        <v>1</v>
      </c>
      <c r="DN57" s="1">
        <v>1</v>
      </c>
      <c r="DP57" s="1">
        <v>1</v>
      </c>
      <c r="DR57" s="1">
        <v>0</v>
      </c>
      <c r="DT57" s="1">
        <v>1</v>
      </c>
      <c r="DV57" s="1">
        <v>0</v>
      </c>
      <c r="DX57" s="1">
        <v>1</v>
      </c>
      <c r="DZ57" s="1">
        <v>1</v>
      </c>
      <c r="EB57" s="1">
        <v>1</v>
      </c>
      <c r="ED57" s="1">
        <v>1</v>
      </c>
      <c r="EF57" s="1">
        <v>1</v>
      </c>
      <c r="EH57" s="7">
        <v>0</v>
      </c>
      <c r="EJ57" s="1">
        <v>1</v>
      </c>
      <c r="EL57" s="1">
        <v>1</v>
      </c>
      <c r="EN57" s="1">
        <v>0</v>
      </c>
      <c r="EP57" s="7">
        <v>1</v>
      </c>
      <c r="ER57" s="7">
        <v>1</v>
      </c>
      <c r="ET57" s="1">
        <v>1</v>
      </c>
      <c r="EV57" s="7">
        <v>1</v>
      </c>
      <c r="EX57" s="7">
        <v>0</v>
      </c>
      <c r="EZ57" s="1">
        <v>1</v>
      </c>
      <c r="FB57" s="1">
        <v>1</v>
      </c>
      <c r="FD57" s="1">
        <v>1</v>
      </c>
      <c r="FF57" s="8">
        <f>SUM(A57:FE57)</f>
        <v>54</v>
      </c>
      <c r="FG57" s="9">
        <f>54/80</f>
        <v>0.675</v>
      </c>
      <c r="FQ57" s="11"/>
    </row>
    <row r="58" spans="1:173" ht="11.25">
      <c r="A58" s="1" t="s">
        <v>47</v>
      </c>
      <c r="B58" s="1">
        <v>0</v>
      </c>
      <c r="D58" s="1">
        <v>0</v>
      </c>
      <c r="F58" s="1">
        <v>0</v>
      </c>
      <c r="H58" s="7">
        <v>0</v>
      </c>
      <c r="J58" s="1">
        <v>0</v>
      </c>
      <c r="L58" s="7">
        <v>0</v>
      </c>
      <c r="N58" s="1">
        <v>0</v>
      </c>
      <c r="P58" s="1">
        <v>0</v>
      </c>
      <c r="R58" s="1">
        <v>0</v>
      </c>
      <c r="T58" s="7">
        <v>1</v>
      </c>
      <c r="V58" s="1">
        <v>0</v>
      </c>
      <c r="X58" s="1">
        <v>0</v>
      </c>
      <c r="Z58" s="1">
        <v>1</v>
      </c>
      <c r="AB58" s="1">
        <v>0</v>
      </c>
      <c r="AD58" s="1">
        <v>0</v>
      </c>
      <c r="AF58" s="1">
        <v>0</v>
      </c>
      <c r="AH58" s="1">
        <v>0</v>
      </c>
      <c r="AJ58" s="1">
        <v>0</v>
      </c>
      <c r="AL58" s="1">
        <v>0</v>
      </c>
      <c r="AN58" s="1">
        <v>0</v>
      </c>
      <c r="AP58" s="1">
        <v>1</v>
      </c>
      <c r="AR58" s="1">
        <v>0</v>
      </c>
      <c r="AT58" s="1">
        <v>0</v>
      </c>
      <c r="AV58" s="1">
        <v>1</v>
      </c>
      <c r="AX58" s="1">
        <v>1</v>
      </c>
      <c r="AZ58" s="1">
        <v>1</v>
      </c>
      <c r="BB58" s="1">
        <v>1</v>
      </c>
      <c r="BD58" s="1">
        <v>1</v>
      </c>
      <c r="BF58" s="1">
        <v>1</v>
      </c>
      <c r="BH58" s="1">
        <v>0</v>
      </c>
      <c r="BJ58" s="1">
        <v>0</v>
      </c>
      <c r="BL58" s="1">
        <v>1</v>
      </c>
      <c r="BN58" s="1">
        <v>0</v>
      </c>
      <c r="BP58" s="1">
        <v>0</v>
      </c>
      <c r="BR58" s="1">
        <v>0</v>
      </c>
      <c r="BT58" s="1">
        <v>0</v>
      </c>
      <c r="BV58" s="1">
        <v>1</v>
      </c>
      <c r="BX58" s="1">
        <v>0</v>
      </c>
      <c r="BZ58" s="1">
        <v>1</v>
      </c>
      <c r="CB58" s="1">
        <v>0</v>
      </c>
      <c r="CD58" s="1">
        <v>0</v>
      </c>
      <c r="CF58" s="1">
        <v>0</v>
      </c>
      <c r="CH58" s="1">
        <v>0</v>
      </c>
      <c r="CJ58" s="1">
        <v>0</v>
      </c>
      <c r="CL58" s="1">
        <v>0</v>
      </c>
      <c r="CN58" s="1">
        <v>1</v>
      </c>
      <c r="CP58" s="1">
        <v>1</v>
      </c>
      <c r="CR58" s="1">
        <v>1</v>
      </c>
      <c r="CT58" s="1">
        <v>0</v>
      </c>
      <c r="CV58" s="1">
        <v>0</v>
      </c>
      <c r="CX58" s="1">
        <v>1</v>
      </c>
      <c r="CZ58" s="1">
        <v>0</v>
      </c>
      <c r="DB58" s="7">
        <v>1</v>
      </c>
      <c r="DD58" s="1">
        <v>0</v>
      </c>
      <c r="DF58" s="1">
        <v>1</v>
      </c>
      <c r="DH58" s="1">
        <v>1</v>
      </c>
      <c r="DJ58" s="1">
        <v>0</v>
      </c>
      <c r="DL58" s="7">
        <v>1</v>
      </c>
      <c r="DN58" s="1">
        <v>0</v>
      </c>
      <c r="DP58" s="1">
        <v>0</v>
      </c>
      <c r="DR58" s="1">
        <v>0</v>
      </c>
      <c r="DT58" s="1">
        <v>1</v>
      </c>
      <c r="DV58" s="1">
        <v>0</v>
      </c>
      <c r="DX58" s="1">
        <v>1</v>
      </c>
      <c r="DZ58" s="1">
        <v>0</v>
      </c>
      <c r="EB58" s="1">
        <v>1</v>
      </c>
      <c r="ED58" s="1">
        <v>1</v>
      </c>
      <c r="EF58" s="1">
        <v>1</v>
      </c>
      <c r="EH58" s="7">
        <v>1</v>
      </c>
      <c r="EJ58" s="1">
        <v>1</v>
      </c>
      <c r="EL58" s="1">
        <v>0</v>
      </c>
      <c r="EN58" s="1">
        <v>0</v>
      </c>
      <c r="EP58" s="7">
        <v>0</v>
      </c>
      <c r="ER58" s="7">
        <v>1</v>
      </c>
      <c r="ET58" s="1">
        <v>0</v>
      </c>
      <c r="EV58" s="7">
        <v>1</v>
      </c>
      <c r="EX58" s="7">
        <v>0</v>
      </c>
      <c r="EZ58" s="1">
        <v>1</v>
      </c>
      <c r="FB58" s="1">
        <v>1</v>
      </c>
      <c r="FD58" s="1">
        <v>1</v>
      </c>
      <c r="FF58" s="8">
        <f>SUM(A58:FE58)</f>
        <v>32</v>
      </c>
      <c r="FG58" s="9">
        <f>32/80</f>
        <v>0.4</v>
      </c>
      <c r="FQ58" s="11"/>
    </row>
    <row r="59" spans="1:173" ht="22.5">
      <c r="A59" s="1" t="s">
        <v>109</v>
      </c>
      <c r="B59" s="1">
        <v>0</v>
      </c>
      <c r="D59" s="1">
        <v>0</v>
      </c>
      <c r="F59" s="1">
        <v>0</v>
      </c>
      <c r="H59" s="7">
        <v>1</v>
      </c>
      <c r="I59" s="1" t="s">
        <v>104</v>
      </c>
      <c r="J59" s="1">
        <v>1</v>
      </c>
      <c r="K59" s="1" t="s">
        <v>104</v>
      </c>
      <c r="L59" s="7">
        <v>0</v>
      </c>
      <c r="N59" s="1">
        <v>0</v>
      </c>
      <c r="P59" s="1">
        <v>0</v>
      </c>
      <c r="R59" s="1">
        <v>0</v>
      </c>
      <c r="T59" s="7">
        <v>0</v>
      </c>
      <c r="V59" s="1">
        <v>0</v>
      </c>
      <c r="X59" s="1">
        <v>0</v>
      </c>
      <c r="Z59" s="1">
        <v>0</v>
      </c>
      <c r="AB59" s="1">
        <v>0</v>
      </c>
      <c r="AD59" s="1">
        <v>0</v>
      </c>
      <c r="AF59" s="1">
        <v>0</v>
      </c>
      <c r="AH59" s="1">
        <v>1</v>
      </c>
      <c r="AJ59" s="1">
        <v>0</v>
      </c>
      <c r="AL59" s="1">
        <v>0</v>
      </c>
      <c r="AN59" s="1">
        <v>0</v>
      </c>
      <c r="AP59" s="1">
        <v>0</v>
      </c>
      <c r="AR59" s="1">
        <v>0</v>
      </c>
      <c r="AT59" s="1">
        <v>0</v>
      </c>
      <c r="AV59" s="1">
        <v>0</v>
      </c>
      <c r="AX59" s="1">
        <v>0</v>
      </c>
      <c r="AZ59" s="1">
        <v>0</v>
      </c>
      <c r="BB59" s="1">
        <v>0</v>
      </c>
      <c r="BD59" s="1">
        <v>0</v>
      </c>
      <c r="BF59" s="1">
        <v>0</v>
      </c>
      <c r="BH59" s="1">
        <v>0</v>
      </c>
      <c r="BJ59" s="1">
        <v>0</v>
      </c>
      <c r="BL59" s="1">
        <v>0</v>
      </c>
      <c r="BN59" s="1">
        <v>0</v>
      </c>
      <c r="BP59" s="1">
        <v>0</v>
      </c>
      <c r="BR59" s="1">
        <v>0</v>
      </c>
      <c r="BT59" s="1">
        <v>0</v>
      </c>
      <c r="BV59" s="1">
        <v>0</v>
      </c>
      <c r="BX59" s="1">
        <v>0</v>
      </c>
      <c r="BZ59" s="1">
        <v>0</v>
      </c>
      <c r="CB59" s="1">
        <v>0</v>
      </c>
      <c r="CD59" s="1">
        <v>0</v>
      </c>
      <c r="CF59" s="1">
        <v>0</v>
      </c>
      <c r="CH59" s="1">
        <v>0</v>
      </c>
      <c r="CJ59" s="1">
        <v>0</v>
      </c>
      <c r="CL59" s="1">
        <v>0</v>
      </c>
      <c r="CN59" s="1">
        <v>0</v>
      </c>
      <c r="CP59" s="1">
        <v>0</v>
      </c>
      <c r="CR59" s="1">
        <v>0</v>
      </c>
      <c r="CT59" s="1">
        <v>0</v>
      </c>
      <c r="CV59" s="1">
        <v>0</v>
      </c>
      <c r="CX59" s="1">
        <v>0</v>
      </c>
      <c r="CZ59" s="1">
        <v>0</v>
      </c>
      <c r="DB59" s="7">
        <v>0</v>
      </c>
      <c r="DD59" s="1">
        <v>0</v>
      </c>
      <c r="DF59" s="1">
        <v>0</v>
      </c>
      <c r="DH59" s="1">
        <v>1</v>
      </c>
      <c r="DJ59" s="1">
        <v>0</v>
      </c>
      <c r="DL59" s="7">
        <v>0</v>
      </c>
      <c r="DN59" s="1">
        <v>0</v>
      </c>
      <c r="DP59" s="1">
        <v>1</v>
      </c>
      <c r="DR59" s="1">
        <v>0</v>
      </c>
      <c r="DT59" s="1">
        <v>0</v>
      </c>
      <c r="DV59" s="1">
        <v>0</v>
      </c>
      <c r="DX59" s="1">
        <v>0</v>
      </c>
      <c r="DZ59" s="1">
        <v>0</v>
      </c>
      <c r="EB59" s="1">
        <v>0</v>
      </c>
      <c r="ED59" s="1">
        <v>0</v>
      </c>
      <c r="EF59" s="1">
        <v>0</v>
      </c>
      <c r="EH59" s="7">
        <v>1</v>
      </c>
      <c r="EI59" s="1" t="s">
        <v>296</v>
      </c>
      <c r="EJ59" s="1">
        <v>0</v>
      </c>
      <c r="EL59" s="1">
        <v>0</v>
      </c>
      <c r="EN59" s="1">
        <v>0</v>
      </c>
      <c r="EP59" s="7">
        <v>1</v>
      </c>
      <c r="ER59" s="7">
        <v>0</v>
      </c>
      <c r="ET59" s="1">
        <v>0</v>
      </c>
      <c r="EV59" s="7">
        <v>1</v>
      </c>
      <c r="EX59" s="7">
        <v>0</v>
      </c>
      <c r="EZ59" s="1">
        <v>0</v>
      </c>
      <c r="FB59" s="1">
        <v>0</v>
      </c>
      <c r="FD59" s="1">
        <v>1</v>
      </c>
      <c r="FF59" s="8">
        <f>SUM(A59:FE59)</f>
        <v>9</v>
      </c>
      <c r="FG59" s="9">
        <f>9/80</f>
        <v>0.1125</v>
      </c>
      <c r="FQ59" s="11"/>
    </row>
    <row r="60" spans="1:173" ht="33.75">
      <c r="A60" s="1" t="s">
        <v>48</v>
      </c>
      <c r="B60" s="1">
        <v>1</v>
      </c>
      <c r="D60" s="1">
        <v>0</v>
      </c>
      <c r="F60" s="1">
        <v>0</v>
      </c>
      <c r="H60" s="7">
        <v>1</v>
      </c>
      <c r="I60" s="1" t="s">
        <v>522</v>
      </c>
      <c r="J60" s="1">
        <v>1</v>
      </c>
      <c r="L60" s="7">
        <v>1</v>
      </c>
      <c r="M60" s="1" t="s">
        <v>91</v>
      </c>
      <c r="N60" s="1">
        <v>1</v>
      </c>
      <c r="P60" s="1">
        <v>0</v>
      </c>
      <c r="R60" s="1">
        <v>0</v>
      </c>
      <c r="T60" s="7">
        <v>0</v>
      </c>
      <c r="V60" s="1">
        <v>0</v>
      </c>
      <c r="X60" s="1">
        <v>0</v>
      </c>
      <c r="Z60" s="1">
        <v>0</v>
      </c>
      <c r="AB60" s="1">
        <v>0</v>
      </c>
      <c r="AD60" s="1">
        <v>0</v>
      </c>
      <c r="AF60" s="1">
        <v>1</v>
      </c>
      <c r="AH60" s="1">
        <v>0</v>
      </c>
      <c r="AJ60" s="1">
        <v>0</v>
      </c>
      <c r="AL60" s="1">
        <v>0</v>
      </c>
      <c r="AN60" s="1">
        <v>0</v>
      </c>
      <c r="AP60" s="1">
        <v>0</v>
      </c>
      <c r="AR60" s="1">
        <v>0</v>
      </c>
      <c r="AT60" s="1">
        <v>0</v>
      </c>
      <c r="AV60" s="1">
        <v>0</v>
      </c>
      <c r="AX60" s="1">
        <v>0</v>
      </c>
      <c r="AZ60" s="1">
        <v>0</v>
      </c>
      <c r="BB60" s="1">
        <v>0</v>
      </c>
      <c r="BD60" s="1">
        <v>0</v>
      </c>
      <c r="BF60" s="1">
        <v>1</v>
      </c>
      <c r="BH60" s="1">
        <v>0</v>
      </c>
      <c r="BJ60" s="1">
        <v>0</v>
      </c>
      <c r="BL60" s="1">
        <v>1</v>
      </c>
      <c r="BN60" s="1">
        <v>1</v>
      </c>
      <c r="BP60" s="1">
        <v>1</v>
      </c>
      <c r="BR60" s="1">
        <v>1</v>
      </c>
      <c r="BT60" s="1">
        <v>0</v>
      </c>
      <c r="BV60" s="1">
        <v>0</v>
      </c>
      <c r="BX60" s="1">
        <v>0</v>
      </c>
      <c r="BZ60" s="1">
        <v>0</v>
      </c>
      <c r="CB60" s="1">
        <v>0</v>
      </c>
      <c r="CD60" s="1">
        <v>0</v>
      </c>
      <c r="CF60" s="1">
        <v>0</v>
      </c>
      <c r="CH60" s="1">
        <v>0</v>
      </c>
      <c r="CJ60" s="1">
        <v>0</v>
      </c>
      <c r="CL60" s="1">
        <v>0</v>
      </c>
      <c r="CN60" s="1">
        <v>0</v>
      </c>
      <c r="CP60" s="1">
        <v>0</v>
      </c>
      <c r="CR60" s="1">
        <v>0</v>
      </c>
      <c r="CT60" s="1">
        <v>0</v>
      </c>
      <c r="CV60" s="1">
        <v>0</v>
      </c>
      <c r="CX60" s="1">
        <v>1</v>
      </c>
      <c r="CZ60" s="1">
        <v>0</v>
      </c>
      <c r="DB60" s="7">
        <v>0</v>
      </c>
      <c r="DC60" s="7" t="s">
        <v>120</v>
      </c>
      <c r="DD60" s="1">
        <v>0</v>
      </c>
      <c r="DF60" s="1">
        <v>0</v>
      </c>
      <c r="DH60" s="1">
        <v>1</v>
      </c>
      <c r="DI60" s="1" t="s">
        <v>168</v>
      </c>
      <c r="DJ60" s="1">
        <v>1</v>
      </c>
      <c r="DK60" s="1" t="s">
        <v>98</v>
      </c>
      <c r="DL60" s="7">
        <v>0</v>
      </c>
      <c r="DN60" s="1">
        <v>0</v>
      </c>
      <c r="DP60" s="1">
        <v>0</v>
      </c>
      <c r="DR60" s="1">
        <v>0</v>
      </c>
      <c r="DT60" s="1">
        <v>1</v>
      </c>
      <c r="DU60" s="1" t="s">
        <v>583</v>
      </c>
      <c r="DV60" s="1">
        <v>1</v>
      </c>
      <c r="DX60" s="1">
        <v>0</v>
      </c>
      <c r="DZ60" s="1">
        <v>0</v>
      </c>
      <c r="EB60" s="1">
        <v>1</v>
      </c>
      <c r="ED60" s="1">
        <v>1</v>
      </c>
      <c r="EF60" s="1">
        <v>0</v>
      </c>
      <c r="EH60" s="7">
        <v>1</v>
      </c>
      <c r="EI60" s="1" t="s">
        <v>135</v>
      </c>
      <c r="EJ60" s="1">
        <v>1</v>
      </c>
      <c r="EL60" s="1">
        <v>0</v>
      </c>
      <c r="EN60" s="1">
        <v>0</v>
      </c>
      <c r="EP60" s="7">
        <v>0</v>
      </c>
      <c r="ER60" s="7">
        <v>0</v>
      </c>
      <c r="ET60" s="1">
        <v>0</v>
      </c>
      <c r="EV60" s="7">
        <v>0</v>
      </c>
      <c r="EX60" s="7">
        <v>0</v>
      </c>
      <c r="EZ60" s="1">
        <v>0</v>
      </c>
      <c r="FB60" s="1">
        <v>0</v>
      </c>
      <c r="FD60" s="1">
        <v>0</v>
      </c>
      <c r="FF60" s="8">
        <f>SUM(A60:FE60)</f>
        <v>20</v>
      </c>
      <c r="FG60" s="9">
        <v>0.31</v>
      </c>
      <c r="FQ60" s="11"/>
    </row>
    <row r="61" spans="1:173" ht="11.25">
      <c r="A61" s="1" t="s">
        <v>24</v>
      </c>
      <c r="B61" s="1">
        <v>0</v>
      </c>
      <c r="D61" s="1">
        <v>0</v>
      </c>
      <c r="F61" s="1">
        <v>0</v>
      </c>
      <c r="H61" s="7">
        <v>0</v>
      </c>
      <c r="J61" s="1">
        <v>0</v>
      </c>
      <c r="L61" s="7">
        <v>0</v>
      </c>
      <c r="N61" s="1">
        <v>0</v>
      </c>
      <c r="P61" s="1">
        <v>0</v>
      </c>
      <c r="R61" s="1">
        <v>0</v>
      </c>
      <c r="T61" s="7">
        <v>0</v>
      </c>
      <c r="V61" s="1">
        <v>0</v>
      </c>
      <c r="X61" s="1">
        <v>0</v>
      </c>
      <c r="Z61" s="1">
        <v>0</v>
      </c>
      <c r="AB61" s="1">
        <v>0</v>
      </c>
      <c r="AD61" s="1">
        <v>0</v>
      </c>
      <c r="AF61" s="1">
        <v>0</v>
      </c>
      <c r="AH61" s="1">
        <v>0</v>
      </c>
      <c r="AJ61" s="1">
        <v>0</v>
      </c>
      <c r="AL61" s="1">
        <v>0</v>
      </c>
      <c r="AN61" s="1">
        <v>0</v>
      </c>
      <c r="AP61" s="1">
        <v>0</v>
      </c>
      <c r="AR61" s="1">
        <v>0</v>
      </c>
      <c r="AT61" s="1">
        <v>0</v>
      </c>
      <c r="AV61" s="1">
        <v>0</v>
      </c>
      <c r="AX61" s="1">
        <v>0</v>
      </c>
      <c r="AZ61" s="1">
        <v>0</v>
      </c>
      <c r="BB61" s="1">
        <v>0</v>
      </c>
      <c r="BD61" s="1">
        <v>0</v>
      </c>
      <c r="BF61" s="1">
        <v>0</v>
      </c>
      <c r="BH61" s="1">
        <v>0</v>
      </c>
      <c r="BJ61" s="1">
        <v>0</v>
      </c>
      <c r="BL61" s="1">
        <v>0</v>
      </c>
      <c r="BN61" s="1">
        <v>0</v>
      </c>
      <c r="BP61" s="1">
        <v>0</v>
      </c>
      <c r="BR61" s="1">
        <v>0</v>
      </c>
      <c r="BT61" s="1">
        <v>0</v>
      </c>
      <c r="BV61" s="1">
        <v>0</v>
      </c>
      <c r="BX61" s="1">
        <v>0</v>
      </c>
      <c r="BZ61" s="1">
        <v>0</v>
      </c>
      <c r="CB61" s="1">
        <v>0</v>
      </c>
      <c r="CD61" s="1">
        <v>0</v>
      </c>
      <c r="CF61" s="1">
        <v>0</v>
      </c>
      <c r="CH61" s="1">
        <v>0</v>
      </c>
      <c r="CJ61" s="1">
        <v>0</v>
      </c>
      <c r="CL61" s="1">
        <v>0</v>
      </c>
      <c r="CN61" s="1">
        <v>0</v>
      </c>
      <c r="CP61" s="1">
        <v>0</v>
      </c>
      <c r="CR61" s="1">
        <v>0</v>
      </c>
      <c r="CT61" s="1">
        <v>0</v>
      </c>
      <c r="CV61" s="1">
        <v>0</v>
      </c>
      <c r="CX61" s="1">
        <v>0</v>
      </c>
      <c r="CZ61" s="1">
        <v>0</v>
      </c>
      <c r="DB61" s="7">
        <v>0</v>
      </c>
      <c r="DD61" s="1">
        <v>0</v>
      </c>
      <c r="DF61" s="1">
        <v>0</v>
      </c>
      <c r="DH61" s="1">
        <v>0</v>
      </c>
      <c r="DJ61" s="1">
        <v>0</v>
      </c>
      <c r="DL61" s="7">
        <v>0</v>
      </c>
      <c r="DN61" s="1">
        <v>0</v>
      </c>
      <c r="DP61" s="1">
        <v>0</v>
      </c>
      <c r="DR61" s="1">
        <v>0</v>
      </c>
      <c r="DT61" s="1">
        <v>0</v>
      </c>
      <c r="DV61" s="1">
        <v>0</v>
      </c>
      <c r="DX61" s="1">
        <v>0</v>
      </c>
      <c r="DZ61" s="1">
        <v>0</v>
      </c>
      <c r="EB61" s="1">
        <v>0</v>
      </c>
      <c r="ED61" s="1">
        <v>0</v>
      </c>
      <c r="EF61" s="1">
        <v>0</v>
      </c>
      <c r="EH61" s="7">
        <v>0</v>
      </c>
      <c r="EJ61" s="1">
        <v>0</v>
      </c>
      <c r="EL61" s="1">
        <v>0</v>
      </c>
      <c r="EN61" s="1">
        <v>0</v>
      </c>
      <c r="EP61" s="7">
        <v>0</v>
      </c>
      <c r="ER61" s="7">
        <v>0</v>
      </c>
      <c r="ET61" s="1">
        <v>0</v>
      </c>
      <c r="EV61" s="7">
        <v>0</v>
      </c>
      <c r="EX61" s="7">
        <v>0</v>
      </c>
      <c r="EZ61" s="1">
        <v>0</v>
      </c>
      <c r="FB61" s="1">
        <v>0</v>
      </c>
      <c r="FD61" s="1">
        <v>0</v>
      </c>
      <c r="FF61" s="8">
        <f>SUM(A61:FE61)</f>
        <v>0</v>
      </c>
      <c r="FG61" s="9">
        <v>0</v>
      </c>
      <c r="FQ61" s="11"/>
    </row>
    <row r="62" spans="1:173" ht="22.5">
      <c r="A62" s="1" t="s">
        <v>26</v>
      </c>
      <c r="B62" s="1">
        <v>0</v>
      </c>
      <c r="D62" s="1">
        <v>0</v>
      </c>
      <c r="F62" s="1">
        <v>1</v>
      </c>
      <c r="H62" s="7">
        <v>1</v>
      </c>
      <c r="J62" s="1">
        <v>0</v>
      </c>
      <c r="L62" s="7">
        <v>1</v>
      </c>
      <c r="M62" s="1" t="s">
        <v>529</v>
      </c>
      <c r="N62" s="1">
        <v>0</v>
      </c>
      <c r="P62" s="1">
        <v>0</v>
      </c>
      <c r="R62" s="1">
        <v>0</v>
      </c>
      <c r="T62" s="7">
        <v>0</v>
      </c>
      <c r="V62" s="1">
        <v>0</v>
      </c>
      <c r="X62" s="1">
        <v>0</v>
      </c>
      <c r="Z62" s="1">
        <v>0</v>
      </c>
      <c r="AB62" s="1">
        <v>0</v>
      </c>
      <c r="AD62" s="1">
        <v>0</v>
      </c>
      <c r="AF62" s="1">
        <v>0</v>
      </c>
      <c r="AH62" s="1">
        <v>1</v>
      </c>
      <c r="AJ62" s="1">
        <v>0</v>
      </c>
      <c r="AL62" s="1">
        <v>0</v>
      </c>
      <c r="AN62" s="1">
        <v>0</v>
      </c>
      <c r="AP62" s="1">
        <v>0</v>
      </c>
      <c r="AR62" s="1">
        <v>1</v>
      </c>
      <c r="AT62" s="1">
        <v>0</v>
      </c>
      <c r="AV62" s="1">
        <v>1</v>
      </c>
      <c r="AW62" s="1" t="s">
        <v>555</v>
      </c>
      <c r="AX62" s="1">
        <v>1</v>
      </c>
      <c r="AY62" s="1" t="s">
        <v>133</v>
      </c>
      <c r="AZ62" s="1">
        <v>0</v>
      </c>
      <c r="BB62" s="1">
        <v>0</v>
      </c>
      <c r="BD62" s="1">
        <v>0</v>
      </c>
      <c r="BF62" s="1">
        <v>0</v>
      </c>
      <c r="BH62" s="1">
        <v>1</v>
      </c>
      <c r="BI62" s="1" t="s">
        <v>335</v>
      </c>
      <c r="BJ62" s="1">
        <v>0</v>
      </c>
      <c r="BL62" s="1">
        <v>0</v>
      </c>
      <c r="BN62" s="1">
        <v>0</v>
      </c>
      <c r="BP62" s="1">
        <v>0</v>
      </c>
      <c r="BR62" s="1">
        <v>0</v>
      </c>
      <c r="BT62" s="1">
        <v>0</v>
      </c>
      <c r="BV62" s="1">
        <v>1</v>
      </c>
      <c r="BW62" s="1" t="s">
        <v>574</v>
      </c>
      <c r="BX62" s="1">
        <v>1</v>
      </c>
      <c r="BY62" s="1" t="s">
        <v>335</v>
      </c>
      <c r="BZ62" s="1">
        <v>1</v>
      </c>
      <c r="CA62" s="1" t="s">
        <v>576</v>
      </c>
      <c r="CB62" s="1">
        <v>0</v>
      </c>
      <c r="CD62" s="1">
        <v>0</v>
      </c>
      <c r="CF62" s="1">
        <v>0</v>
      </c>
      <c r="CH62" s="1">
        <v>0</v>
      </c>
      <c r="CJ62" s="1">
        <v>0</v>
      </c>
      <c r="CL62" s="1">
        <v>0</v>
      </c>
      <c r="CN62" s="1">
        <v>0</v>
      </c>
      <c r="CP62" s="1">
        <v>0</v>
      </c>
      <c r="CR62" s="1">
        <v>0</v>
      </c>
      <c r="CT62" s="1">
        <v>0</v>
      </c>
      <c r="CV62" s="1">
        <v>1</v>
      </c>
      <c r="CW62" s="1" t="s">
        <v>408</v>
      </c>
      <c r="CX62" s="1">
        <v>1</v>
      </c>
      <c r="CZ62" s="1">
        <v>0</v>
      </c>
      <c r="DB62" s="7">
        <v>0</v>
      </c>
      <c r="DD62" s="1">
        <v>0</v>
      </c>
      <c r="DF62" s="1">
        <v>0</v>
      </c>
      <c r="DH62" s="1">
        <v>0</v>
      </c>
      <c r="DJ62" s="1">
        <v>1</v>
      </c>
      <c r="DL62" s="7">
        <v>0</v>
      </c>
      <c r="DN62" s="1">
        <v>0</v>
      </c>
      <c r="DP62" s="1">
        <v>0</v>
      </c>
      <c r="DR62" s="1">
        <v>0</v>
      </c>
      <c r="DT62" s="1">
        <v>0</v>
      </c>
      <c r="DV62" s="1">
        <v>0</v>
      </c>
      <c r="DX62" s="1">
        <v>0</v>
      </c>
      <c r="DZ62" s="1">
        <v>0</v>
      </c>
      <c r="EB62" s="1">
        <v>0</v>
      </c>
      <c r="ED62" s="1">
        <v>0</v>
      </c>
      <c r="EF62" s="1">
        <v>0</v>
      </c>
      <c r="EH62" s="7">
        <v>0</v>
      </c>
      <c r="EJ62" s="1">
        <v>0</v>
      </c>
      <c r="EL62" s="1">
        <v>0</v>
      </c>
      <c r="EN62" s="1">
        <v>1</v>
      </c>
      <c r="EP62" s="7">
        <v>0</v>
      </c>
      <c r="ER62" s="7">
        <v>0</v>
      </c>
      <c r="ET62" s="1">
        <v>0</v>
      </c>
      <c r="EV62" s="7">
        <v>0</v>
      </c>
      <c r="EX62" s="7">
        <v>0</v>
      </c>
      <c r="EZ62" s="1">
        <v>0</v>
      </c>
      <c r="FB62" s="1">
        <v>0</v>
      </c>
      <c r="FD62" s="1">
        <v>0</v>
      </c>
      <c r="FF62" s="8">
        <f>SUM(A62:FE62)</f>
        <v>15</v>
      </c>
      <c r="FG62" s="9">
        <f>15/80</f>
        <v>0.1875</v>
      </c>
      <c r="FQ62" s="11"/>
    </row>
    <row r="63" spans="1:173" ht="11.25">
      <c r="A63" s="1" t="s">
        <v>25</v>
      </c>
      <c r="B63" s="1">
        <v>0</v>
      </c>
      <c r="D63" s="1">
        <v>0</v>
      </c>
      <c r="F63" s="1">
        <v>0</v>
      </c>
      <c r="H63" s="7">
        <v>0</v>
      </c>
      <c r="J63" s="1">
        <v>0</v>
      </c>
      <c r="L63" s="7">
        <v>0</v>
      </c>
      <c r="N63" s="1">
        <v>1</v>
      </c>
      <c r="P63" s="1">
        <v>1</v>
      </c>
      <c r="R63" s="1">
        <v>1</v>
      </c>
      <c r="T63" s="7">
        <v>1</v>
      </c>
      <c r="V63" s="1">
        <v>1</v>
      </c>
      <c r="X63" s="1">
        <v>1</v>
      </c>
      <c r="Z63" s="1">
        <v>0</v>
      </c>
      <c r="AB63" s="1">
        <v>1</v>
      </c>
      <c r="AD63" s="1">
        <v>1</v>
      </c>
      <c r="AF63" s="1">
        <v>1</v>
      </c>
      <c r="AH63" s="1">
        <v>0</v>
      </c>
      <c r="AJ63" s="1">
        <v>0</v>
      </c>
      <c r="AL63" s="1">
        <v>0</v>
      </c>
      <c r="AN63" s="1">
        <v>0</v>
      </c>
      <c r="AP63" s="1">
        <v>1</v>
      </c>
      <c r="AR63" s="1">
        <v>0</v>
      </c>
      <c r="AT63" s="1">
        <v>0</v>
      </c>
      <c r="AV63" s="1">
        <v>0</v>
      </c>
      <c r="AX63" s="1">
        <v>0</v>
      </c>
      <c r="AZ63" s="1">
        <v>0</v>
      </c>
      <c r="BB63" s="1">
        <v>0</v>
      </c>
      <c r="BD63" s="1">
        <v>0</v>
      </c>
      <c r="BF63" s="1">
        <v>1</v>
      </c>
      <c r="BH63" s="1">
        <v>0</v>
      </c>
      <c r="BJ63" s="1">
        <v>0</v>
      </c>
      <c r="BL63" s="1">
        <v>0</v>
      </c>
      <c r="BN63" s="1">
        <v>0</v>
      </c>
      <c r="BP63" s="1">
        <v>0</v>
      </c>
      <c r="BR63" s="1">
        <v>0</v>
      </c>
      <c r="BT63" s="1">
        <v>0</v>
      </c>
      <c r="BV63" s="1">
        <v>0</v>
      </c>
      <c r="BX63" s="1">
        <v>0</v>
      </c>
      <c r="BZ63" s="1">
        <v>0</v>
      </c>
      <c r="CB63" s="1">
        <v>1</v>
      </c>
      <c r="CD63" s="1">
        <v>0</v>
      </c>
      <c r="CF63" s="1">
        <v>0</v>
      </c>
      <c r="CH63" s="1">
        <v>0</v>
      </c>
      <c r="CJ63" s="1">
        <v>0</v>
      </c>
      <c r="CL63" s="1">
        <v>0</v>
      </c>
      <c r="CN63" s="1">
        <v>0</v>
      </c>
      <c r="CP63" s="1">
        <v>0</v>
      </c>
      <c r="CR63" s="1">
        <v>0</v>
      </c>
      <c r="CT63" s="1">
        <v>1</v>
      </c>
      <c r="CV63" s="1">
        <v>1</v>
      </c>
      <c r="CX63" s="1">
        <v>0</v>
      </c>
      <c r="CZ63" s="1">
        <v>0</v>
      </c>
      <c r="DB63" s="7">
        <v>0</v>
      </c>
      <c r="DD63" s="1">
        <v>0</v>
      </c>
      <c r="DF63" s="1">
        <v>0</v>
      </c>
      <c r="DH63" s="1">
        <v>0</v>
      </c>
      <c r="DJ63" s="1">
        <v>0</v>
      </c>
      <c r="DL63" s="7">
        <v>0</v>
      </c>
      <c r="DN63" s="1">
        <v>0</v>
      </c>
      <c r="DP63" s="1">
        <v>0</v>
      </c>
      <c r="DR63" s="1">
        <v>0</v>
      </c>
      <c r="DT63" s="1">
        <v>0</v>
      </c>
      <c r="DV63" s="1">
        <v>0</v>
      </c>
      <c r="DX63" s="1">
        <v>0</v>
      </c>
      <c r="DZ63" s="1">
        <v>0</v>
      </c>
      <c r="EB63" s="1">
        <v>0</v>
      </c>
      <c r="ED63" s="1">
        <v>0</v>
      </c>
      <c r="EF63" s="1">
        <v>0</v>
      </c>
      <c r="EH63" s="7">
        <v>0</v>
      </c>
      <c r="EJ63" s="1">
        <v>0</v>
      </c>
      <c r="EL63" s="1">
        <v>0</v>
      </c>
      <c r="EN63" s="1">
        <v>0</v>
      </c>
      <c r="EP63" s="7">
        <v>0</v>
      </c>
      <c r="ER63" s="7">
        <v>0</v>
      </c>
      <c r="ET63" s="1">
        <v>0</v>
      </c>
      <c r="EV63" s="7">
        <v>0</v>
      </c>
      <c r="EX63" s="7">
        <v>0</v>
      </c>
      <c r="EZ63" s="1">
        <v>0</v>
      </c>
      <c r="FB63" s="1">
        <v>0</v>
      </c>
      <c r="FD63" s="1">
        <v>0</v>
      </c>
      <c r="FF63" s="8">
        <f>SUM(A63:FE63)</f>
        <v>14</v>
      </c>
      <c r="FG63" s="9">
        <f>14/80</f>
        <v>0.175</v>
      </c>
      <c r="FQ63" s="11"/>
    </row>
    <row r="64" spans="1:173" ht="56.25">
      <c r="A64" s="1" t="s">
        <v>27</v>
      </c>
      <c r="B64" s="1">
        <v>1</v>
      </c>
      <c r="D64" s="1">
        <v>1</v>
      </c>
      <c r="F64" s="1">
        <v>0</v>
      </c>
      <c r="H64" s="7">
        <v>1</v>
      </c>
      <c r="J64" s="1">
        <v>1</v>
      </c>
      <c r="L64" s="7">
        <v>1</v>
      </c>
      <c r="N64" s="1">
        <v>1</v>
      </c>
      <c r="P64" s="1">
        <v>1</v>
      </c>
      <c r="R64" s="1">
        <v>0</v>
      </c>
      <c r="T64" s="7">
        <v>1</v>
      </c>
      <c r="U64" s="7" t="s">
        <v>241</v>
      </c>
      <c r="V64" s="1">
        <v>0</v>
      </c>
      <c r="X64" s="1">
        <v>0</v>
      </c>
      <c r="Y64" s="1" t="s">
        <v>539</v>
      </c>
      <c r="Z64" s="1">
        <v>0</v>
      </c>
      <c r="AB64" s="1">
        <v>0</v>
      </c>
      <c r="AD64" s="1">
        <v>1</v>
      </c>
      <c r="AE64" s="1" t="s">
        <v>241</v>
      </c>
      <c r="AF64" s="1">
        <v>0</v>
      </c>
      <c r="AH64" s="1">
        <v>0</v>
      </c>
      <c r="AJ64" s="1">
        <v>1</v>
      </c>
      <c r="AL64" s="1">
        <v>0</v>
      </c>
      <c r="AN64" s="1">
        <v>1</v>
      </c>
      <c r="AP64" s="1">
        <v>1</v>
      </c>
      <c r="AR64" s="1">
        <v>1</v>
      </c>
      <c r="AT64" s="1">
        <v>1</v>
      </c>
      <c r="AV64" s="1">
        <v>1</v>
      </c>
      <c r="AX64" s="1">
        <v>1</v>
      </c>
      <c r="AZ64" s="1">
        <v>1</v>
      </c>
      <c r="BB64" s="1">
        <v>1</v>
      </c>
      <c r="BD64" s="1">
        <v>1</v>
      </c>
      <c r="BF64" s="1">
        <v>1</v>
      </c>
      <c r="BG64" s="1" t="s">
        <v>279</v>
      </c>
      <c r="BH64" s="1">
        <v>1</v>
      </c>
      <c r="BJ64" s="1">
        <v>1</v>
      </c>
      <c r="BL64" s="1">
        <v>1</v>
      </c>
      <c r="BN64" s="1">
        <v>1</v>
      </c>
      <c r="BP64" s="1">
        <v>1</v>
      </c>
      <c r="BR64" s="1">
        <v>1</v>
      </c>
      <c r="BT64" s="1">
        <v>1</v>
      </c>
      <c r="BV64" s="1">
        <v>1</v>
      </c>
      <c r="BX64" s="1">
        <v>1</v>
      </c>
      <c r="BZ64" s="1">
        <v>1</v>
      </c>
      <c r="CB64" s="1">
        <v>1</v>
      </c>
      <c r="CD64" s="1">
        <v>1</v>
      </c>
      <c r="CE64" s="1" t="s">
        <v>613</v>
      </c>
      <c r="CF64" s="1">
        <v>0</v>
      </c>
      <c r="CH64" s="1">
        <v>0</v>
      </c>
      <c r="CJ64" s="1">
        <v>1</v>
      </c>
      <c r="CL64" s="1">
        <v>1</v>
      </c>
      <c r="CN64" s="1">
        <v>1</v>
      </c>
      <c r="CP64" s="1">
        <v>1</v>
      </c>
      <c r="CQ64" s="1" t="s">
        <v>279</v>
      </c>
      <c r="CR64" s="1">
        <v>1</v>
      </c>
      <c r="CT64" s="1">
        <v>1</v>
      </c>
      <c r="CU64" s="1" t="s">
        <v>402</v>
      </c>
      <c r="CV64" s="1">
        <v>1</v>
      </c>
      <c r="CW64" s="1" t="s">
        <v>279</v>
      </c>
      <c r="CX64" s="1">
        <v>0</v>
      </c>
      <c r="CZ64" s="1">
        <v>0</v>
      </c>
      <c r="DB64" s="7">
        <v>1</v>
      </c>
      <c r="DD64" s="1">
        <v>1</v>
      </c>
      <c r="DF64" s="1">
        <v>1</v>
      </c>
      <c r="DH64" s="1">
        <v>1</v>
      </c>
      <c r="DJ64" s="1">
        <v>0</v>
      </c>
      <c r="DL64" s="1">
        <v>1</v>
      </c>
      <c r="DM64" s="1"/>
      <c r="DN64" s="1">
        <v>1</v>
      </c>
      <c r="DP64" s="1">
        <v>1</v>
      </c>
      <c r="DR64" s="1">
        <v>1</v>
      </c>
      <c r="DT64" s="1">
        <v>0</v>
      </c>
      <c r="DV64" s="1">
        <v>1</v>
      </c>
      <c r="DX64" s="1">
        <v>1</v>
      </c>
      <c r="DZ64" s="1">
        <v>1</v>
      </c>
      <c r="EB64" s="1">
        <v>1</v>
      </c>
      <c r="ED64" s="1">
        <v>1</v>
      </c>
      <c r="EF64" s="1">
        <v>1</v>
      </c>
      <c r="EH64" s="7">
        <v>0</v>
      </c>
      <c r="EI64" s="1" t="s">
        <v>593</v>
      </c>
      <c r="EJ64" s="1">
        <v>1</v>
      </c>
      <c r="EL64" s="1">
        <v>1</v>
      </c>
      <c r="EN64" s="1">
        <v>0</v>
      </c>
      <c r="EP64" s="7">
        <v>1</v>
      </c>
      <c r="EQ64" s="1" t="s">
        <v>596</v>
      </c>
      <c r="ER64" s="7">
        <v>1</v>
      </c>
      <c r="ET64" s="1">
        <v>0</v>
      </c>
      <c r="EV64" s="7">
        <v>0</v>
      </c>
      <c r="EX64" s="7">
        <v>0</v>
      </c>
      <c r="EZ64" s="1">
        <v>0</v>
      </c>
      <c r="FB64" s="1">
        <v>1</v>
      </c>
      <c r="FD64" s="1">
        <v>0</v>
      </c>
      <c r="FF64" s="8">
        <f>SUM(A64:FE64)</f>
        <v>58</v>
      </c>
      <c r="FG64" s="9">
        <f>57/80</f>
        <v>0.7125</v>
      </c>
      <c r="FQ64" s="11"/>
    </row>
    <row r="65" spans="1:173" ht="22.5">
      <c r="A65" s="1" t="s">
        <v>50</v>
      </c>
      <c r="B65" s="1">
        <v>0</v>
      </c>
      <c r="D65" s="1">
        <v>1</v>
      </c>
      <c r="F65" s="1">
        <v>1</v>
      </c>
      <c r="H65" s="7">
        <v>1</v>
      </c>
      <c r="J65" s="1">
        <v>1</v>
      </c>
      <c r="L65" s="7">
        <v>1</v>
      </c>
      <c r="N65" s="1">
        <v>1</v>
      </c>
      <c r="P65" s="1">
        <v>1</v>
      </c>
      <c r="R65" s="1">
        <v>0</v>
      </c>
      <c r="T65" s="7">
        <v>1</v>
      </c>
      <c r="V65" s="1">
        <v>0</v>
      </c>
      <c r="X65" s="1">
        <v>0</v>
      </c>
      <c r="Z65" s="1">
        <v>0</v>
      </c>
      <c r="AB65" s="1">
        <v>0</v>
      </c>
      <c r="AD65" s="1">
        <v>1</v>
      </c>
      <c r="AF65" s="1">
        <v>0</v>
      </c>
      <c r="AH65" s="1">
        <v>0</v>
      </c>
      <c r="AJ65" s="1">
        <v>1</v>
      </c>
      <c r="AK65" s="1" t="s">
        <v>547</v>
      </c>
      <c r="AL65" s="1">
        <v>0</v>
      </c>
      <c r="AN65" s="1">
        <v>1</v>
      </c>
      <c r="AP65" s="1">
        <v>1</v>
      </c>
      <c r="AR65" s="1">
        <v>1</v>
      </c>
      <c r="AT65" s="1">
        <v>0</v>
      </c>
      <c r="AV65" s="1">
        <v>0</v>
      </c>
      <c r="AX65" s="1">
        <v>0</v>
      </c>
      <c r="AZ65" s="1">
        <v>1</v>
      </c>
      <c r="BB65" s="1">
        <v>1</v>
      </c>
      <c r="BD65" s="1">
        <v>0</v>
      </c>
      <c r="BF65" s="1">
        <v>1</v>
      </c>
      <c r="BG65" s="1" t="s">
        <v>279</v>
      </c>
      <c r="BH65" s="1">
        <v>0</v>
      </c>
      <c r="BJ65" s="1">
        <v>0</v>
      </c>
      <c r="BL65" s="1">
        <v>1</v>
      </c>
      <c r="BN65" s="1">
        <v>0</v>
      </c>
      <c r="BP65" s="1">
        <v>0</v>
      </c>
      <c r="BR65" s="1">
        <v>0</v>
      </c>
      <c r="BT65" s="1">
        <v>0</v>
      </c>
      <c r="BV65" s="1">
        <v>1</v>
      </c>
      <c r="BW65" s="1" t="s">
        <v>279</v>
      </c>
      <c r="BX65" s="1">
        <v>0</v>
      </c>
      <c r="BZ65" s="1">
        <v>0</v>
      </c>
      <c r="CB65" s="1">
        <v>1</v>
      </c>
      <c r="CC65" s="1" t="s">
        <v>279</v>
      </c>
      <c r="CD65" s="1">
        <v>0</v>
      </c>
      <c r="CF65" s="1">
        <v>0</v>
      </c>
      <c r="CH65" s="1">
        <v>0</v>
      </c>
      <c r="CJ65" s="1">
        <v>0</v>
      </c>
      <c r="CL65" s="1">
        <v>0</v>
      </c>
      <c r="CN65" s="1">
        <v>1</v>
      </c>
      <c r="CP65" s="1">
        <v>0</v>
      </c>
      <c r="CR65" s="1">
        <v>1</v>
      </c>
      <c r="CT65" s="1">
        <v>0</v>
      </c>
      <c r="CV65" s="1">
        <v>0</v>
      </c>
      <c r="CX65" s="1">
        <v>1</v>
      </c>
      <c r="CZ65" s="1">
        <v>0</v>
      </c>
      <c r="DB65" s="7">
        <v>1</v>
      </c>
      <c r="DD65" s="1">
        <v>1</v>
      </c>
      <c r="DF65" s="1">
        <v>0</v>
      </c>
      <c r="DH65" s="1">
        <v>0</v>
      </c>
      <c r="DJ65" s="1">
        <v>0</v>
      </c>
      <c r="DL65" s="7">
        <v>1</v>
      </c>
      <c r="DN65" s="1">
        <v>0</v>
      </c>
      <c r="DP65" s="1">
        <v>1</v>
      </c>
      <c r="DR65" s="1">
        <v>0</v>
      </c>
      <c r="DT65" s="1">
        <v>0</v>
      </c>
      <c r="DV65" s="1">
        <v>1</v>
      </c>
      <c r="DX65" s="1">
        <v>1</v>
      </c>
      <c r="DZ65" s="1">
        <v>1</v>
      </c>
      <c r="EB65" s="1">
        <v>1</v>
      </c>
      <c r="ED65" s="1">
        <v>0</v>
      </c>
      <c r="EF65" s="1">
        <v>0</v>
      </c>
      <c r="EH65" s="7">
        <v>0</v>
      </c>
      <c r="EJ65" s="1">
        <v>0</v>
      </c>
      <c r="EL65" s="1">
        <v>0</v>
      </c>
      <c r="EN65" s="1">
        <v>1</v>
      </c>
      <c r="EP65" s="7">
        <v>0</v>
      </c>
      <c r="ER65" s="7">
        <v>0</v>
      </c>
      <c r="ET65" s="1">
        <v>0</v>
      </c>
      <c r="EV65" s="7">
        <v>0</v>
      </c>
      <c r="EX65" s="7">
        <v>0</v>
      </c>
      <c r="EZ65" s="1">
        <v>0</v>
      </c>
      <c r="FB65" s="1">
        <v>1</v>
      </c>
      <c r="FD65" s="1">
        <v>0</v>
      </c>
      <c r="FF65" s="8">
        <f>SUM(A65:FE65)</f>
        <v>32</v>
      </c>
      <c r="FG65" s="9">
        <f>32/80</f>
        <v>0.4</v>
      </c>
      <c r="FQ65" s="11"/>
    </row>
    <row r="66" spans="1:173" ht="11.25">
      <c r="A66" s="1" t="s">
        <v>51</v>
      </c>
      <c r="B66" s="1">
        <v>0</v>
      </c>
      <c r="D66" s="1">
        <v>0</v>
      </c>
      <c r="F66" s="1">
        <v>0</v>
      </c>
      <c r="H66" s="7">
        <v>0</v>
      </c>
      <c r="J66" s="1">
        <v>0</v>
      </c>
      <c r="L66" s="7">
        <v>0</v>
      </c>
      <c r="N66" s="1">
        <v>0</v>
      </c>
      <c r="P66" s="1">
        <v>0</v>
      </c>
      <c r="R66" s="1">
        <v>0</v>
      </c>
      <c r="T66" s="7">
        <v>0</v>
      </c>
      <c r="V66" s="1">
        <v>0</v>
      </c>
      <c r="X66" s="1">
        <v>0</v>
      </c>
      <c r="Z66" s="1">
        <v>1</v>
      </c>
      <c r="AB66" s="1">
        <v>0</v>
      </c>
      <c r="AD66" s="1">
        <v>0</v>
      </c>
      <c r="AF66" s="1">
        <v>0</v>
      </c>
      <c r="AH66" s="1">
        <v>0</v>
      </c>
      <c r="AJ66" s="1">
        <v>0</v>
      </c>
      <c r="AL66" s="1">
        <v>1</v>
      </c>
      <c r="AN66" s="1">
        <v>0</v>
      </c>
      <c r="AP66" s="1">
        <v>0</v>
      </c>
      <c r="AR66" s="1">
        <v>0</v>
      </c>
      <c r="AT66" s="1">
        <v>0</v>
      </c>
      <c r="AV66" s="1">
        <v>0</v>
      </c>
      <c r="AX66" s="1">
        <v>0</v>
      </c>
      <c r="AZ66" s="1">
        <v>0</v>
      </c>
      <c r="BB66" s="1">
        <v>0</v>
      </c>
      <c r="BD66" s="1">
        <v>0</v>
      </c>
      <c r="BF66" s="1">
        <v>0</v>
      </c>
      <c r="BH66" s="1">
        <v>0</v>
      </c>
      <c r="BJ66" s="1">
        <v>0</v>
      </c>
      <c r="BL66" s="1">
        <v>0</v>
      </c>
      <c r="BN66" s="1">
        <v>0</v>
      </c>
      <c r="BP66" s="1">
        <v>0</v>
      </c>
      <c r="BR66" s="1">
        <v>0</v>
      </c>
      <c r="BT66" s="1">
        <v>0</v>
      </c>
      <c r="BV66" s="1">
        <v>0</v>
      </c>
      <c r="BX66" s="1">
        <v>0</v>
      </c>
      <c r="BZ66" s="1">
        <v>0</v>
      </c>
      <c r="CB66" s="1">
        <v>0</v>
      </c>
      <c r="CD66" s="1">
        <v>0</v>
      </c>
      <c r="CF66" s="1">
        <v>1</v>
      </c>
      <c r="CH66" s="1">
        <v>0</v>
      </c>
      <c r="CJ66" s="1">
        <v>0</v>
      </c>
      <c r="CL66" s="1">
        <v>0</v>
      </c>
      <c r="CN66" s="1">
        <v>0</v>
      </c>
      <c r="CP66" s="1">
        <v>0</v>
      </c>
      <c r="CR66" s="1">
        <v>0</v>
      </c>
      <c r="CT66" s="1">
        <v>1</v>
      </c>
      <c r="CV66" s="1">
        <v>0</v>
      </c>
      <c r="CX66" s="1">
        <v>0</v>
      </c>
      <c r="CZ66" s="1">
        <v>0</v>
      </c>
      <c r="DB66" s="7">
        <v>0</v>
      </c>
      <c r="DD66" s="1">
        <v>0</v>
      </c>
      <c r="DF66" s="1">
        <v>0</v>
      </c>
      <c r="DH66" s="1">
        <v>0</v>
      </c>
      <c r="DJ66" s="1">
        <v>0</v>
      </c>
      <c r="DL66" s="7">
        <v>0</v>
      </c>
      <c r="DN66" s="1">
        <v>0</v>
      </c>
      <c r="DP66" s="1">
        <v>0</v>
      </c>
      <c r="DR66" s="1">
        <v>1</v>
      </c>
      <c r="DT66" s="1">
        <v>0</v>
      </c>
      <c r="DV66" s="1">
        <v>0</v>
      </c>
      <c r="DX66" s="1">
        <v>0</v>
      </c>
      <c r="DZ66" s="1">
        <v>0</v>
      </c>
      <c r="EB66" s="1">
        <v>0</v>
      </c>
      <c r="ED66" s="1">
        <v>0</v>
      </c>
      <c r="EF66" s="1">
        <v>0</v>
      </c>
      <c r="EH66" s="7">
        <v>0</v>
      </c>
      <c r="EJ66" s="1">
        <v>0</v>
      </c>
      <c r="EL66" s="1">
        <v>0</v>
      </c>
      <c r="EN66" s="1">
        <v>0</v>
      </c>
      <c r="EP66" s="7">
        <v>0</v>
      </c>
      <c r="ER66" s="7">
        <v>1</v>
      </c>
      <c r="ET66" s="1">
        <v>0</v>
      </c>
      <c r="EV66" s="7">
        <v>0</v>
      </c>
      <c r="EX66" s="7">
        <v>1</v>
      </c>
      <c r="EZ66" s="1">
        <v>1</v>
      </c>
      <c r="FB66" s="1">
        <v>0</v>
      </c>
      <c r="FD66" s="1">
        <v>1</v>
      </c>
      <c r="FF66" s="8">
        <f>SUM(A66:FE66)</f>
        <v>9</v>
      </c>
      <c r="FG66" s="9">
        <f>9/80</f>
        <v>0.1125</v>
      </c>
      <c r="FQ66" s="11"/>
    </row>
    <row r="67" spans="1:173" ht="22.5">
      <c r="A67" s="1" t="s">
        <v>28</v>
      </c>
      <c r="B67" s="1">
        <v>0</v>
      </c>
      <c r="D67" s="1">
        <v>0</v>
      </c>
      <c r="F67" s="1">
        <v>0</v>
      </c>
      <c r="H67" s="7">
        <v>1</v>
      </c>
      <c r="J67" s="1">
        <v>1</v>
      </c>
      <c r="L67" s="7">
        <v>0</v>
      </c>
      <c r="N67" s="1">
        <v>1</v>
      </c>
      <c r="O67" s="1" t="s">
        <v>410</v>
      </c>
      <c r="P67" s="1">
        <v>1</v>
      </c>
      <c r="R67" s="1">
        <v>1</v>
      </c>
      <c r="T67" s="7">
        <v>1</v>
      </c>
      <c r="V67" s="1">
        <v>0</v>
      </c>
      <c r="X67" s="1">
        <v>0</v>
      </c>
      <c r="Z67" s="1">
        <v>1</v>
      </c>
      <c r="AB67" s="1">
        <v>0</v>
      </c>
      <c r="AD67" s="1">
        <v>0</v>
      </c>
      <c r="AF67" s="1">
        <v>0</v>
      </c>
      <c r="AH67" s="1">
        <v>0</v>
      </c>
      <c r="AJ67" s="1">
        <v>0</v>
      </c>
      <c r="AN67" s="1">
        <v>0</v>
      </c>
      <c r="AP67" s="1">
        <v>0</v>
      </c>
      <c r="AR67" s="1">
        <v>1</v>
      </c>
      <c r="AT67" s="1">
        <v>0</v>
      </c>
      <c r="AV67" s="1">
        <v>0</v>
      </c>
      <c r="AX67" s="1">
        <v>0</v>
      </c>
      <c r="AZ67" s="1">
        <v>1</v>
      </c>
      <c r="BB67" s="1">
        <v>0</v>
      </c>
      <c r="BD67" s="1">
        <v>0</v>
      </c>
      <c r="BF67" s="1">
        <v>0</v>
      </c>
      <c r="BH67" s="1">
        <v>0</v>
      </c>
      <c r="BJ67" s="1">
        <v>0</v>
      </c>
      <c r="BL67" s="1">
        <v>1</v>
      </c>
      <c r="BN67" s="1">
        <v>1</v>
      </c>
      <c r="BP67" s="1">
        <v>0</v>
      </c>
      <c r="BR67" s="1">
        <v>0</v>
      </c>
      <c r="BT67" s="1">
        <v>0</v>
      </c>
      <c r="BV67" s="1">
        <v>0</v>
      </c>
      <c r="BX67" s="1">
        <v>0</v>
      </c>
      <c r="BZ67" s="1">
        <v>0</v>
      </c>
      <c r="CB67" s="1">
        <v>1</v>
      </c>
      <c r="CD67" s="1">
        <v>0</v>
      </c>
      <c r="CF67" s="1">
        <v>0</v>
      </c>
      <c r="CH67" s="1">
        <v>0</v>
      </c>
      <c r="CJ67" s="1">
        <v>0</v>
      </c>
      <c r="CL67" s="1">
        <v>1</v>
      </c>
      <c r="CN67" s="1">
        <v>1</v>
      </c>
      <c r="CP67" s="1">
        <v>1</v>
      </c>
      <c r="CR67" s="1">
        <v>1</v>
      </c>
      <c r="CT67" s="1">
        <v>1</v>
      </c>
      <c r="CV67" s="1">
        <v>0</v>
      </c>
      <c r="CX67" s="1">
        <v>0</v>
      </c>
      <c r="CZ67" s="1">
        <v>0</v>
      </c>
      <c r="DB67" s="7">
        <v>0</v>
      </c>
      <c r="DD67" s="1">
        <v>0</v>
      </c>
      <c r="DF67" s="1">
        <v>0</v>
      </c>
      <c r="DH67" s="1">
        <v>1</v>
      </c>
      <c r="DJ67" s="1">
        <v>0</v>
      </c>
      <c r="DL67" s="7">
        <v>0</v>
      </c>
      <c r="DN67" s="1">
        <v>1</v>
      </c>
      <c r="DO67" s="1" t="s">
        <v>493</v>
      </c>
      <c r="DP67" s="1">
        <v>1</v>
      </c>
      <c r="DR67" s="1">
        <v>0</v>
      </c>
      <c r="DT67" s="1">
        <v>0</v>
      </c>
      <c r="DV67" s="1">
        <v>0</v>
      </c>
      <c r="DX67" s="1">
        <v>1</v>
      </c>
      <c r="DZ67" s="1">
        <v>0</v>
      </c>
      <c r="EB67" s="1">
        <v>0</v>
      </c>
      <c r="ED67" s="1">
        <v>0</v>
      </c>
      <c r="EF67" s="1">
        <v>0</v>
      </c>
      <c r="EH67" s="7">
        <v>0</v>
      </c>
      <c r="EJ67" s="1">
        <v>0</v>
      </c>
      <c r="EL67" s="1">
        <v>1</v>
      </c>
      <c r="EN67" s="1">
        <v>0</v>
      </c>
      <c r="EP67" s="7">
        <v>0</v>
      </c>
      <c r="ER67" s="7">
        <v>1</v>
      </c>
      <c r="ET67" s="1">
        <v>0</v>
      </c>
      <c r="EV67" s="7">
        <v>0</v>
      </c>
      <c r="EX67" s="7">
        <v>0</v>
      </c>
      <c r="EZ67" s="1">
        <v>0</v>
      </c>
      <c r="FB67" s="1">
        <v>0</v>
      </c>
      <c r="FD67" s="1">
        <v>0</v>
      </c>
      <c r="FF67" s="8">
        <f>SUM(A67:FE67)</f>
        <v>23</v>
      </c>
      <c r="FG67" s="9">
        <f>23/80</f>
        <v>0.2875</v>
      </c>
      <c r="FQ67" s="11"/>
    </row>
    <row r="68" spans="1:173" ht="33.75">
      <c r="A68" s="1" t="s">
        <v>52</v>
      </c>
      <c r="B68" s="1">
        <v>0</v>
      </c>
      <c r="D68" s="1">
        <v>0</v>
      </c>
      <c r="F68" s="1">
        <v>0</v>
      </c>
      <c r="H68" s="7">
        <v>1</v>
      </c>
      <c r="J68" s="1">
        <v>0</v>
      </c>
      <c r="L68" s="7">
        <v>0</v>
      </c>
      <c r="N68" s="1">
        <v>0</v>
      </c>
      <c r="P68" s="1">
        <v>0</v>
      </c>
      <c r="R68" s="1">
        <v>0</v>
      </c>
      <c r="T68" s="7">
        <v>0</v>
      </c>
      <c r="V68" s="1">
        <v>0</v>
      </c>
      <c r="X68" s="1">
        <v>0</v>
      </c>
      <c r="Z68" s="1">
        <v>0</v>
      </c>
      <c r="AB68" s="1">
        <v>0</v>
      </c>
      <c r="AD68" s="1">
        <v>0</v>
      </c>
      <c r="AF68" s="1">
        <v>0</v>
      </c>
      <c r="AH68" s="1">
        <v>0</v>
      </c>
      <c r="AJ68" s="1">
        <v>0</v>
      </c>
      <c r="AL68" s="1">
        <v>1</v>
      </c>
      <c r="AN68" s="1">
        <v>0</v>
      </c>
      <c r="AP68" s="1">
        <v>0</v>
      </c>
      <c r="AR68" s="1">
        <v>0</v>
      </c>
      <c r="AT68" s="1">
        <v>0</v>
      </c>
      <c r="AV68" s="1">
        <v>0</v>
      </c>
      <c r="AX68" s="1">
        <v>0</v>
      </c>
      <c r="AZ68" s="1">
        <v>1</v>
      </c>
      <c r="BB68" s="1">
        <v>0</v>
      </c>
      <c r="BD68" s="1">
        <v>0</v>
      </c>
      <c r="BF68" s="1">
        <v>0</v>
      </c>
      <c r="BH68" s="1">
        <v>0</v>
      </c>
      <c r="BJ68" s="1">
        <v>0</v>
      </c>
      <c r="BL68" s="1">
        <v>0</v>
      </c>
      <c r="BN68" s="1">
        <v>0</v>
      </c>
      <c r="BP68" s="1">
        <v>0</v>
      </c>
      <c r="BR68" s="1">
        <v>0</v>
      </c>
      <c r="BT68" s="1">
        <v>0</v>
      </c>
      <c r="BV68" s="1">
        <v>0</v>
      </c>
      <c r="BX68" s="1">
        <v>0</v>
      </c>
      <c r="BZ68" s="1">
        <v>0</v>
      </c>
      <c r="CB68" s="1">
        <v>0</v>
      </c>
      <c r="CD68" s="1">
        <v>0</v>
      </c>
      <c r="CF68" s="1">
        <v>0</v>
      </c>
      <c r="CH68" s="1">
        <v>0</v>
      </c>
      <c r="CJ68" s="1">
        <v>0</v>
      </c>
      <c r="CL68" s="1">
        <v>0</v>
      </c>
      <c r="CN68" s="1">
        <v>0</v>
      </c>
      <c r="CP68" s="1">
        <v>0</v>
      </c>
      <c r="CR68" s="1">
        <v>0</v>
      </c>
      <c r="CT68" s="1">
        <v>0</v>
      </c>
      <c r="CV68" s="1">
        <v>0</v>
      </c>
      <c r="CX68" s="1">
        <v>0</v>
      </c>
      <c r="CZ68" s="1">
        <v>0</v>
      </c>
      <c r="DB68" s="7">
        <v>0</v>
      </c>
      <c r="DD68" s="1">
        <v>0</v>
      </c>
      <c r="DF68" s="1">
        <v>0</v>
      </c>
      <c r="DH68" s="1">
        <v>0</v>
      </c>
      <c r="DJ68" s="1">
        <v>0</v>
      </c>
      <c r="DL68" s="7">
        <v>0</v>
      </c>
      <c r="DN68" s="1">
        <v>1</v>
      </c>
      <c r="DO68" s="1" t="s">
        <v>513</v>
      </c>
      <c r="DP68" s="1">
        <v>1</v>
      </c>
      <c r="DR68" s="1">
        <v>0</v>
      </c>
      <c r="DT68" s="1">
        <v>0</v>
      </c>
      <c r="DV68" s="1">
        <v>0</v>
      </c>
      <c r="DX68" s="1">
        <v>0</v>
      </c>
      <c r="DZ68" s="1">
        <v>0</v>
      </c>
      <c r="EB68" s="1">
        <v>0</v>
      </c>
      <c r="ED68" s="1">
        <v>0</v>
      </c>
      <c r="EF68" s="1">
        <v>0</v>
      </c>
      <c r="EH68" s="7">
        <v>0</v>
      </c>
      <c r="EJ68" s="1">
        <v>0</v>
      </c>
      <c r="EL68" s="1">
        <v>0</v>
      </c>
      <c r="EN68" s="1">
        <v>0</v>
      </c>
      <c r="EP68" s="7">
        <v>0</v>
      </c>
      <c r="ER68" s="7">
        <v>0</v>
      </c>
      <c r="ET68" s="1">
        <v>0</v>
      </c>
      <c r="EV68" s="7">
        <v>0</v>
      </c>
      <c r="EX68" s="7">
        <v>0</v>
      </c>
      <c r="EZ68" s="1">
        <v>0</v>
      </c>
      <c r="FB68" s="1">
        <v>0</v>
      </c>
      <c r="FD68" s="1">
        <v>0</v>
      </c>
      <c r="FF68" s="8">
        <f>SUM(A68:FE68)</f>
        <v>5</v>
      </c>
      <c r="FG68" s="9">
        <f>5/80</f>
        <v>0.0625</v>
      </c>
      <c r="FQ68" s="11"/>
    </row>
    <row r="69" spans="1:173" ht="11.25">
      <c r="A69" s="1" t="s">
        <v>53</v>
      </c>
      <c r="B69" s="1">
        <v>0</v>
      </c>
      <c r="D69" s="1">
        <v>0</v>
      </c>
      <c r="F69" s="1">
        <v>0</v>
      </c>
      <c r="H69" s="7">
        <v>1</v>
      </c>
      <c r="J69" s="1">
        <v>0</v>
      </c>
      <c r="L69" s="7">
        <v>0</v>
      </c>
      <c r="M69" s="1" t="s">
        <v>108</v>
      </c>
      <c r="N69" s="1">
        <v>1</v>
      </c>
      <c r="O69" s="1" t="s">
        <v>410</v>
      </c>
      <c r="P69" s="1">
        <v>0</v>
      </c>
      <c r="R69" s="1">
        <v>1</v>
      </c>
      <c r="T69" s="7">
        <v>0</v>
      </c>
      <c r="V69" s="1">
        <v>1</v>
      </c>
      <c r="X69" s="1">
        <v>0</v>
      </c>
      <c r="Z69" s="1">
        <v>0</v>
      </c>
      <c r="AB69" s="1">
        <v>1</v>
      </c>
      <c r="AD69" s="1">
        <v>0</v>
      </c>
      <c r="AF69" s="1">
        <v>0</v>
      </c>
      <c r="AH69" s="1">
        <v>1</v>
      </c>
      <c r="AJ69" s="1">
        <v>0</v>
      </c>
      <c r="AL69" s="1">
        <v>0</v>
      </c>
      <c r="AN69" s="1">
        <v>0</v>
      </c>
      <c r="AP69" s="1">
        <v>0</v>
      </c>
      <c r="AR69" s="1">
        <v>0</v>
      </c>
      <c r="AT69" s="1">
        <v>0</v>
      </c>
      <c r="AV69" s="1">
        <v>1</v>
      </c>
      <c r="AW69" s="1" t="s">
        <v>275</v>
      </c>
      <c r="AX69" s="1">
        <v>0</v>
      </c>
      <c r="AZ69" s="1">
        <v>1</v>
      </c>
      <c r="BB69" s="1">
        <v>0</v>
      </c>
      <c r="BD69" s="1">
        <v>0</v>
      </c>
      <c r="BF69" s="1">
        <v>0</v>
      </c>
      <c r="BH69" s="1">
        <v>0</v>
      </c>
      <c r="BJ69" s="1">
        <v>0</v>
      </c>
      <c r="BL69" s="1">
        <v>1</v>
      </c>
      <c r="BM69" s="1" t="s">
        <v>352</v>
      </c>
      <c r="BN69" s="1">
        <v>0</v>
      </c>
      <c r="BP69" s="1">
        <v>1</v>
      </c>
      <c r="BR69" s="1">
        <v>1</v>
      </c>
      <c r="BT69" s="1">
        <v>0</v>
      </c>
      <c r="BV69" s="1">
        <v>1</v>
      </c>
      <c r="BW69" s="1" t="s">
        <v>133</v>
      </c>
      <c r="BX69" s="1">
        <v>0</v>
      </c>
      <c r="BZ69" s="1">
        <v>1</v>
      </c>
      <c r="CB69" s="1">
        <v>0</v>
      </c>
      <c r="CD69" s="1">
        <v>0</v>
      </c>
      <c r="CF69" s="1">
        <v>0</v>
      </c>
      <c r="CH69" s="1">
        <v>0</v>
      </c>
      <c r="CJ69" s="1">
        <v>0</v>
      </c>
      <c r="CL69" s="1">
        <v>0</v>
      </c>
      <c r="CN69" s="1">
        <v>0</v>
      </c>
      <c r="CP69" s="1">
        <v>0</v>
      </c>
      <c r="CQ69" s="1" t="s">
        <v>133</v>
      </c>
      <c r="CR69" s="1">
        <v>1</v>
      </c>
      <c r="CT69" s="1">
        <v>0</v>
      </c>
      <c r="CV69" s="1">
        <v>1</v>
      </c>
      <c r="CX69" s="1">
        <v>0</v>
      </c>
      <c r="CZ69" s="1">
        <v>0</v>
      </c>
      <c r="DB69" s="7">
        <v>0</v>
      </c>
      <c r="DD69" s="1">
        <v>1</v>
      </c>
      <c r="DF69" s="1">
        <v>0</v>
      </c>
      <c r="DH69" s="1">
        <v>0</v>
      </c>
      <c r="DJ69" s="1">
        <v>0</v>
      </c>
      <c r="DL69" s="7">
        <v>0</v>
      </c>
      <c r="DN69" s="1">
        <v>0</v>
      </c>
      <c r="DP69" s="1">
        <v>0</v>
      </c>
      <c r="DR69" s="1">
        <v>0</v>
      </c>
      <c r="DT69" s="1">
        <v>0</v>
      </c>
      <c r="DV69" s="1">
        <v>1</v>
      </c>
      <c r="DW69" s="1" t="s">
        <v>493</v>
      </c>
      <c r="DX69" s="1">
        <v>0</v>
      </c>
      <c r="DZ69" s="1">
        <v>0</v>
      </c>
      <c r="EB69" s="1">
        <v>0</v>
      </c>
      <c r="ED69" s="1">
        <v>0</v>
      </c>
      <c r="EF69" s="1">
        <v>1</v>
      </c>
      <c r="EH69" s="7">
        <v>0</v>
      </c>
      <c r="EJ69" s="1">
        <v>0</v>
      </c>
      <c r="EL69" s="1">
        <v>0</v>
      </c>
      <c r="EN69" s="1">
        <v>0</v>
      </c>
      <c r="EP69" s="7">
        <v>0</v>
      </c>
      <c r="ER69" s="7">
        <v>1</v>
      </c>
      <c r="ET69" s="1">
        <v>0</v>
      </c>
      <c r="EV69" s="7">
        <v>0</v>
      </c>
      <c r="EX69" s="7">
        <v>0</v>
      </c>
      <c r="EZ69" s="1">
        <v>0</v>
      </c>
      <c r="FB69" s="1">
        <v>1</v>
      </c>
      <c r="FD69" s="1">
        <v>1</v>
      </c>
      <c r="FF69" s="8">
        <f>SUM(A69:FE69)</f>
        <v>21</v>
      </c>
      <c r="FG69" s="9">
        <f>21/80</f>
        <v>0.2625</v>
      </c>
      <c r="FQ69" s="11"/>
    </row>
    <row r="70" spans="1:173" ht="90">
      <c r="A70" s="1" t="s">
        <v>54</v>
      </c>
      <c r="B70" s="1">
        <v>0</v>
      </c>
      <c r="D70" s="1">
        <v>0</v>
      </c>
      <c r="F70" s="1">
        <v>0</v>
      </c>
      <c r="H70" s="7">
        <v>0</v>
      </c>
      <c r="I70" s="1" t="s">
        <v>523</v>
      </c>
      <c r="J70" s="1">
        <v>1</v>
      </c>
      <c r="L70" s="7">
        <v>1</v>
      </c>
      <c r="N70" s="1">
        <v>1</v>
      </c>
      <c r="O70" s="1" t="s">
        <v>410</v>
      </c>
      <c r="P70" s="1">
        <v>0</v>
      </c>
      <c r="R70" s="1">
        <v>0</v>
      </c>
      <c r="T70" s="7">
        <v>0</v>
      </c>
      <c r="V70" s="1">
        <v>0</v>
      </c>
      <c r="X70" s="1">
        <v>0</v>
      </c>
      <c r="Z70" s="1">
        <v>1</v>
      </c>
      <c r="AA70" s="1" t="s">
        <v>252</v>
      </c>
      <c r="AB70" s="1">
        <v>1</v>
      </c>
      <c r="AD70" s="1">
        <v>0</v>
      </c>
      <c r="AF70" s="1">
        <v>0</v>
      </c>
      <c r="AH70" s="1">
        <v>0</v>
      </c>
      <c r="AJ70" s="1">
        <v>0</v>
      </c>
      <c r="AL70" s="1">
        <v>1</v>
      </c>
      <c r="AN70" s="1">
        <v>0</v>
      </c>
      <c r="AP70" s="1">
        <v>1</v>
      </c>
      <c r="AQ70" s="1" t="s">
        <v>550</v>
      </c>
      <c r="AR70" s="1">
        <v>0</v>
      </c>
      <c r="AT70" s="1">
        <v>1</v>
      </c>
      <c r="AV70" s="1">
        <v>1</v>
      </c>
      <c r="AX70" s="1">
        <v>0</v>
      </c>
      <c r="AZ70" s="1">
        <v>1</v>
      </c>
      <c r="BA70" s="1" t="s">
        <v>561</v>
      </c>
      <c r="BB70" s="1">
        <v>1</v>
      </c>
      <c r="BD70" s="1">
        <v>0</v>
      </c>
      <c r="BF70" s="1">
        <v>0</v>
      </c>
      <c r="BH70" s="1">
        <v>0</v>
      </c>
      <c r="BJ70" s="1">
        <v>0</v>
      </c>
      <c r="BL70" s="1">
        <v>1</v>
      </c>
      <c r="BN70" s="1">
        <v>0</v>
      </c>
      <c r="BP70" s="1">
        <v>1</v>
      </c>
      <c r="BR70" s="1">
        <v>1</v>
      </c>
      <c r="BT70" s="1">
        <v>1</v>
      </c>
      <c r="BV70" s="1">
        <v>1</v>
      </c>
      <c r="BX70" s="1">
        <v>1</v>
      </c>
      <c r="BZ70" s="1">
        <v>1</v>
      </c>
      <c r="CB70" s="1">
        <v>1</v>
      </c>
      <c r="CD70" s="1">
        <v>1</v>
      </c>
      <c r="CF70" s="1">
        <v>0</v>
      </c>
      <c r="CH70" s="1">
        <v>0</v>
      </c>
      <c r="CJ70" s="1">
        <v>1</v>
      </c>
      <c r="CL70" s="1">
        <v>0</v>
      </c>
      <c r="CN70" s="1">
        <v>1</v>
      </c>
      <c r="CP70" s="1">
        <v>1</v>
      </c>
      <c r="CR70" s="1">
        <v>1</v>
      </c>
      <c r="CT70" s="1">
        <v>0</v>
      </c>
      <c r="CV70" s="1">
        <v>1</v>
      </c>
      <c r="CX70" s="1">
        <v>0</v>
      </c>
      <c r="CZ70" s="1">
        <v>0</v>
      </c>
      <c r="DB70" s="7">
        <v>1</v>
      </c>
      <c r="DD70" s="1">
        <v>1</v>
      </c>
      <c r="DF70" s="1">
        <v>0</v>
      </c>
      <c r="DH70" s="1">
        <v>1</v>
      </c>
      <c r="DI70" s="1" t="s">
        <v>447</v>
      </c>
      <c r="DJ70" s="1">
        <v>0</v>
      </c>
      <c r="DL70" s="7">
        <v>1</v>
      </c>
      <c r="DN70" s="1">
        <v>0</v>
      </c>
      <c r="DP70" s="1">
        <v>1</v>
      </c>
      <c r="DR70" s="1">
        <v>0</v>
      </c>
      <c r="DT70" s="1">
        <v>1</v>
      </c>
      <c r="DV70" s="1">
        <v>1</v>
      </c>
      <c r="DW70" s="1" t="s">
        <v>493</v>
      </c>
      <c r="DX70" s="1">
        <v>1</v>
      </c>
      <c r="DY70" s="1" t="s">
        <v>590</v>
      </c>
      <c r="DZ70" s="1">
        <v>1</v>
      </c>
      <c r="EB70" s="1">
        <v>1</v>
      </c>
      <c r="ED70" s="1">
        <v>0</v>
      </c>
      <c r="EF70" s="1">
        <v>1</v>
      </c>
      <c r="EH70" s="7">
        <v>1</v>
      </c>
      <c r="EJ70" s="1">
        <v>1</v>
      </c>
      <c r="EK70" s="1" t="s">
        <v>466</v>
      </c>
      <c r="EL70" s="1">
        <v>0</v>
      </c>
      <c r="EN70" s="1">
        <v>0</v>
      </c>
      <c r="EP70" s="7">
        <v>0</v>
      </c>
      <c r="ER70" s="7">
        <v>0</v>
      </c>
      <c r="ET70" s="1">
        <v>0</v>
      </c>
      <c r="EV70" s="7">
        <v>0</v>
      </c>
      <c r="EX70" s="7">
        <v>1</v>
      </c>
      <c r="EZ70" s="1">
        <v>1</v>
      </c>
      <c r="FB70" s="1">
        <v>1</v>
      </c>
      <c r="FD70" s="1">
        <v>1</v>
      </c>
      <c r="FF70" s="8">
        <f>SUM(A70:FE70)</f>
        <v>42</v>
      </c>
      <c r="FG70" s="9">
        <f>42/80</f>
        <v>0.525</v>
      </c>
      <c r="FQ70" s="11"/>
    </row>
    <row r="71" spans="1:173" ht="22.5">
      <c r="A71" s="1" t="s">
        <v>55</v>
      </c>
      <c r="B71" s="1">
        <v>1</v>
      </c>
      <c r="C71" s="1" t="s">
        <v>433</v>
      </c>
      <c r="D71" s="1">
        <v>0</v>
      </c>
      <c r="F71" s="1">
        <v>0</v>
      </c>
      <c r="H71" s="7">
        <v>1</v>
      </c>
      <c r="J71" s="1">
        <v>1</v>
      </c>
      <c r="K71" s="1" t="s">
        <v>105</v>
      </c>
      <c r="L71" s="7">
        <v>0</v>
      </c>
      <c r="N71" s="1">
        <v>1</v>
      </c>
      <c r="O71" s="1" t="s">
        <v>410</v>
      </c>
      <c r="P71" s="1">
        <v>1</v>
      </c>
      <c r="Q71" s="1" t="s">
        <v>403</v>
      </c>
      <c r="R71" s="1">
        <v>1</v>
      </c>
      <c r="T71" s="7">
        <v>0</v>
      </c>
      <c r="V71" s="1">
        <v>0</v>
      </c>
      <c r="X71" s="1">
        <v>0</v>
      </c>
      <c r="Z71" s="1">
        <v>0</v>
      </c>
      <c r="AB71" s="1">
        <v>1</v>
      </c>
      <c r="AC71" s="1" t="s">
        <v>255</v>
      </c>
      <c r="AD71" s="1">
        <v>0</v>
      </c>
      <c r="AF71" s="1">
        <v>1</v>
      </c>
      <c r="AH71" s="1">
        <v>1</v>
      </c>
      <c r="AJ71" s="1">
        <v>0</v>
      </c>
      <c r="AL71" s="1">
        <v>0</v>
      </c>
      <c r="AN71" s="1">
        <v>0</v>
      </c>
      <c r="AP71" s="1">
        <v>0</v>
      </c>
      <c r="AR71" s="1">
        <v>1</v>
      </c>
      <c r="AT71" s="1">
        <v>0</v>
      </c>
      <c r="AV71" s="1">
        <v>1</v>
      </c>
      <c r="AW71" s="1" t="s">
        <v>276</v>
      </c>
      <c r="AX71" s="1">
        <v>0</v>
      </c>
      <c r="AZ71" s="1">
        <v>1</v>
      </c>
      <c r="BA71" s="1" t="s">
        <v>324</v>
      </c>
      <c r="BB71" s="1">
        <v>1</v>
      </c>
      <c r="BC71" s="1" t="s">
        <v>274</v>
      </c>
      <c r="BD71" s="1">
        <v>0</v>
      </c>
      <c r="BF71" s="1">
        <v>1</v>
      </c>
      <c r="BH71" s="1">
        <v>0</v>
      </c>
      <c r="BJ71" s="1">
        <v>0</v>
      </c>
      <c r="BL71" s="1">
        <v>0</v>
      </c>
      <c r="BN71" s="1">
        <v>1</v>
      </c>
      <c r="BO71" s="1" t="s">
        <v>357</v>
      </c>
      <c r="BP71" s="1">
        <v>1</v>
      </c>
      <c r="BR71" s="1">
        <v>0</v>
      </c>
      <c r="BT71" s="1">
        <v>0</v>
      </c>
      <c r="BV71" s="1">
        <v>1</v>
      </c>
      <c r="BW71" s="1" t="s">
        <v>374</v>
      </c>
      <c r="BX71" s="1">
        <v>1</v>
      </c>
      <c r="BY71" s="1" t="s">
        <v>431</v>
      </c>
      <c r="BZ71" s="1">
        <v>1</v>
      </c>
      <c r="CB71" s="1">
        <v>0</v>
      </c>
      <c r="CD71" s="1">
        <v>0</v>
      </c>
      <c r="CF71" s="1">
        <v>0</v>
      </c>
      <c r="CH71" s="1">
        <v>0</v>
      </c>
      <c r="CJ71" s="1">
        <v>0</v>
      </c>
      <c r="CL71" s="1">
        <v>0</v>
      </c>
      <c r="CN71" s="1">
        <v>0</v>
      </c>
      <c r="CP71" s="1">
        <v>0</v>
      </c>
      <c r="CR71" s="1">
        <v>1</v>
      </c>
      <c r="CS71" s="1" t="s">
        <v>274</v>
      </c>
      <c r="CT71" s="1">
        <v>1</v>
      </c>
      <c r="CU71" s="1" t="s">
        <v>403</v>
      </c>
      <c r="CV71" s="1">
        <v>0</v>
      </c>
      <c r="CX71" s="1">
        <v>0</v>
      </c>
      <c r="CZ71" s="1">
        <v>0</v>
      </c>
      <c r="DB71" s="7">
        <v>1</v>
      </c>
      <c r="DD71" s="1">
        <v>1</v>
      </c>
      <c r="DE71" s="1" t="s">
        <v>212</v>
      </c>
      <c r="DF71" s="1">
        <v>0</v>
      </c>
      <c r="DH71" s="1">
        <v>1</v>
      </c>
      <c r="DJ71" s="1">
        <v>0</v>
      </c>
      <c r="DL71" s="7">
        <v>0</v>
      </c>
      <c r="DN71" s="1">
        <v>0</v>
      </c>
      <c r="DP71" s="1">
        <v>1</v>
      </c>
      <c r="DR71" s="1">
        <v>0</v>
      </c>
      <c r="DT71" s="1">
        <v>0</v>
      </c>
      <c r="DV71" s="1">
        <v>1</v>
      </c>
      <c r="DW71" s="1" t="s">
        <v>493</v>
      </c>
      <c r="DX71" s="1">
        <v>1</v>
      </c>
      <c r="DY71" s="1" t="s">
        <v>419</v>
      </c>
      <c r="DZ71" s="1">
        <v>1</v>
      </c>
      <c r="EA71" s="1" t="s">
        <v>591</v>
      </c>
      <c r="EB71" s="1">
        <v>1</v>
      </c>
      <c r="EC71" s="1" t="s">
        <v>591</v>
      </c>
      <c r="ED71" s="1">
        <v>0</v>
      </c>
      <c r="EF71" s="1">
        <v>1</v>
      </c>
      <c r="EG71" s="1" t="s">
        <v>592</v>
      </c>
      <c r="EH71" s="7">
        <v>1</v>
      </c>
      <c r="EI71" s="1" t="s">
        <v>136</v>
      </c>
      <c r="EJ71" s="1">
        <v>0</v>
      </c>
      <c r="EL71" s="1">
        <v>0</v>
      </c>
      <c r="EN71" s="1">
        <v>0</v>
      </c>
      <c r="EP71" s="7">
        <v>0</v>
      </c>
      <c r="ER71" s="7">
        <v>0</v>
      </c>
      <c r="ET71" s="1">
        <v>0</v>
      </c>
      <c r="EV71" s="7">
        <v>0</v>
      </c>
      <c r="EX71" s="7">
        <v>0</v>
      </c>
      <c r="EZ71" s="1">
        <v>1</v>
      </c>
      <c r="FB71" s="1">
        <v>1</v>
      </c>
      <c r="FC71" s="1" t="s">
        <v>187</v>
      </c>
      <c r="FD71" s="1">
        <v>1</v>
      </c>
      <c r="FF71" s="8">
        <f>SUM(A71:FE71)</f>
        <v>34</v>
      </c>
      <c r="FG71" s="9">
        <f>33/80</f>
        <v>0.4125</v>
      </c>
      <c r="FQ71" s="11"/>
    </row>
    <row r="72" spans="1:173" ht="22.5">
      <c r="A72" s="1" t="s">
        <v>56</v>
      </c>
      <c r="B72" s="1">
        <v>0</v>
      </c>
      <c r="D72" s="1">
        <v>0</v>
      </c>
      <c r="F72" s="1">
        <v>0</v>
      </c>
      <c r="H72" s="7">
        <v>1</v>
      </c>
      <c r="J72" s="1">
        <v>0</v>
      </c>
      <c r="L72" s="7">
        <v>1</v>
      </c>
      <c r="N72" s="1">
        <v>0</v>
      </c>
      <c r="P72" s="1">
        <v>0</v>
      </c>
      <c r="R72" s="1">
        <v>0</v>
      </c>
      <c r="T72" s="7">
        <v>0</v>
      </c>
      <c r="V72" s="1">
        <v>0</v>
      </c>
      <c r="X72" s="1">
        <v>0</v>
      </c>
      <c r="Z72" s="1">
        <v>0</v>
      </c>
      <c r="AB72" s="1">
        <v>0</v>
      </c>
      <c r="AD72" s="1">
        <v>0</v>
      </c>
      <c r="AF72" s="1">
        <v>1</v>
      </c>
      <c r="AH72" s="1">
        <v>0</v>
      </c>
      <c r="AJ72" s="1">
        <v>0</v>
      </c>
      <c r="AL72" s="1">
        <v>0</v>
      </c>
      <c r="AN72" s="1">
        <v>0</v>
      </c>
      <c r="AP72" s="1">
        <v>0</v>
      </c>
      <c r="AR72" s="1">
        <v>0</v>
      </c>
      <c r="AT72" s="1">
        <v>0</v>
      </c>
      <c r="AV72" s="1">
        <v>0</v>
      </c>
      <c r="AX72" s="1">
        <v>0</v>
      </c>
      <c r="AZ72" s="1">
        <v>1</v>
      </c>
      <c r="BB72" s="1">
        <v>0</v>
      </c>
      <c r="BD72" s="1">
        <v>0</v>
      </c>
      <c r="BF72" s="1">
        <v>0</v>
      </c>
      <c r="BH72" s="1">
        <v>0</v>
      </c>
      <c r="BJ72" s="1">
        <v>0</v>
      </c>
      <c r="BL72" s="1">
        <v>0</v>
      </c>
      <c r="BN72" s="1">
        <v>0</v>
      </c>
      <c r="BP72" s="1">
        <v>1</v>
      </c>
      <c r="BQ72" s="1" t="s">
        <v>362</v>
      </c>
      <c r="BR72" s="1">
        <v>0</v>
      </c>
      <c r="BT72" s="1">
        <v>0</v>
      </c>
      <c r="BV72" s="1">
        <v>0</v>
      </c>
      <c r="BX72" s="1">
        <v>0</v>
      </c>
      <c r="BZ72" s="1">
        <v>0</v>
      </c>
      <c r="CB72" s="1">
        <v>1</v>
      </c>
      <c r="CD72" s="1">
        <v>0</v>
      </c>
      <c r="CF72" s="1">
        <v>0</v>
      </c>
      <c r="CH72" s="1">
        <v>0</v>
      </c>
      <c r="CJ72" s="1">
        <v>0</v>
      </c>
      <c r="CL72" s="1">
        <v>0</v>
      </c>
      <c r="CN72" s="1">
        <v>1</v>
      </c>
      <c r="CO72" s="1" t="s">
        <v>389</v>
      </c>
      <c r="CP72" s="1">
        <v>0</v>
      </c>
      <c r="CR72" s="1">
        <v>1</v>
      </c>
      <c r="CT72" s="1">
        <v>0</v>
      </c>
      <c r="CV72" s="1">
        <v>0</v>
      </c>
      <c r="CX72" s="1">
        <v>0</v>
      </c>
      <c r="CZ72" s="1">
        <v>0</v>
      </c>
      <c r="DB72" s="7">
        <v>0</v>
      </c>
      <c r="DD72" s="1">
        <v>1</v>
      </c>
      <c r="DE72" s="1" t="s">
        <v>213</v>
      </c>
      <c r="DF72" s="1">
        <v>0</v>
      </c>
      <c r="DH72" s="1">
        <v>0</v>
      </c>
      <c r="DJ72" s="1">
        <v>0</v>
      </c>
      <c r="DL72" s="7">
        <v>0</v>
      </c>
      <c r="DN72" s="1">
        <v>0</v>
      </c>
      <c r="DP72" s="1">
        <v>0</v>
      </c>
      <c r="DR72" s="1">
        <v>0</v>
      </c>
      <c r="DT72" s="1">
        <v>0</v>
      </c>
      <c r="DV72" s="1">
        <v>0</v>
      </c>
      <c r="DX72" s="1">
        <v>0</v>
      </c>
      <c r="DZ72" s="1">
        <v>0</v>
      </c>
      <c r="EB72" s="1">
        <v>0</v>
      </c>
      <c r="ED72" s="1">
        <v>0</v>
      </c>
      <c r="EF72" s="1">
        <v>0</v>
      </c>
      <c r="EH72" s="7">
        <v>0</v>
      </c>
      <c r="EJ72" s="1">
        <v>0</v>
      </c>
      <c r="EL72" s="1">
        <v>1</v>
      </c>
      <c r="EN72" s="1">
        <v>0</v>
      </c>
      <c r="EP72" s="7">
        <v>0</v>
      </c>
      <c r="ER72" s="7">
        <v>0</v>
      </c>
      <c r="ET72" s="1">
        <v>0</v>
      </c>
      <c r="EV72" s="7">
        <v>0</v>
      </c>
      <c r="EX72" s="7">
        <v>0</v>
      </c>
      <c r="EZ72" s="1">
        <v>0</v>
      </c>
      <c r="FB72" s="1">
        <v>0</v>
      </c>
      <c r="FD72" s="1">
        <v>0</v>
      </c>
      <c r="FF72" s="8">
        <f>SUM(A72:FE72)</f>
        <v>10</v>
      </c>
      <c r="FG72" s="9">
        <f>10/80</f>
        <v>0.125</v>
      </c>
      <c r="FQ72" s="11"/>
    </row>
    <row r="73" spans="1:173" ht="33.75">
      <c r="A73" s="1" t="s">
        <v>57</v>
      </c>
      <c r="B73" s="1">
        <v>1</v>
      </c>
      <c r="D73" s="1">
        <v>0</v>
      </c>
      <c r="F73" s="1">
        <v>0</v>
      </c>
      <c r="H73" s="7">
        <v>1</v>
      </c>
      <c r="J73" s="1">
        <v>1</v>
      </c>
      <c r="L73" s="7">
        <v>1</v>
      </c>
      <c r="N73" s="1">
        <v>0</v>
      </c>
      <c r="P73" s="1">
        <v>0</v>
      </c>
      <c r="R73" s="1">
        <v>0</v>
      </c>
      <c r="T73" s="7">
        <v>0</v>
      </c>
      <c r="V73" s="1">
        <v>1</v>
      </c>
      <c r="X73" s="1">
        <v>0</v>
      </c>
      <c r="Z73" s="1">
        <v>0</v>
      </c>
      <c r="AB73" s="1">
        <v>0</v>
      </c>
      <c r="AD73" s="1">
        <v>1</v>
      </c>
      <c r="AF73" s="1">
        <v>0</v>
      </c>
      <c r="AH73" s="1">
        <v>0</v>
      </c>
      <c r="AJ73" s="1">
        <v>0</v>
      </c>
      <c r="AL73" s="1">
        <v>0</v>
      </c>
      <c r="AN73" s="1">
        <v>0</v>
      </c>
      <c r="AP73" s="1">
        <v>0</v>
      </c>
      <c r="AR73" s="1">
        <v>1</v>
      </c>
      <c r="AT73" s="1">
        <v>1</v>
      </c>
      <c r="AV73" s="1">
        <v>1</v>
      </c>
      <c r="AX73" s="1">
        <v>1</v>
      </c>
      <c r="AZ73" s="1">
        <v>1</v>
      </c>
      <c r="BB73" s="1">
        <v>0</v>
      </c>
      <c r="BD73" s="1">
        <v>0</v>
      </c>
      <c r="BF73" s="1">
        <v>0</v>
      </c>
      <c r="BH73" s="1">
        <v>1</v>
      </c>
      <c r="BJ73" s="1">
        <v>0</v>
      </c>
      <c r="BL73" s="1">
        <v>0</v>
      </c>
      <c r="BN73" s="1">
        <v>1</v>
      </c>
      <c r="BP73" s="1">
        <v>1</v>
      </c>
      <c r="BR73" s="1">
        <v>0</v>
      </c>
      <c r="BT73" s="1">
        <v>0</v>
      </c>
      <c r="BV73" s="1">
        <v>1</v>
      </c>
      <c r="BW73" s="1" t="s">
        <v>279</v>
      </c>
      <c r="BX73" s="1">
        <v>0</v>
      </c>
      <c r="BZ73" s="1">
        <v>0</v>
      </c>
      <c r="CB73" s="1">
        <v>0</v>
      </c>
      <c r="CD73" s="1">
        <v>0</v>
      </c>
      <c r="CF73" s="1">
        <v>0</v>
      </c>
      <c r="CH73" s="1">
        <v>0</v>
      </c>
      <c r="CJ73" s="1">
        <v>0</v>
      </c>
      <c r="CL73" s="1">
        <v>0</v>
      </c>
      <c r="CN73" s="1">
        <v>1</v>
      </c>
      <c r="CP73" s="1">
        <v>0</v>
      </c>
      <c r="CQ73" s="1" t="s">
        <v>133</v>
      </c>
      <c r="CR73" s="1">
        <v>0</v>
      </c>
      <c r="CS73" s="1" t="s">
        <v>133</v>
      </c>
      <c r="CT73" s="1">
        <v>0</v>
      </c>
      <c r="CV73" s="1">
        <v>1</v>
      </c>
      <c r="CX73" s="1">
        <v>0</v>
      </c>
      <c r="CZ73" s="1">
        <v>1</v>
      </c>
      <c r="DB73" s="7">
        <v>0</v>
      </c>
      <c r="DD73" s="1">
        <v>0</v>
      </c>
      <c r="DF73" s="1">
        <v>0</v>
      </c>
      <c r="DH73" s="1">
        <v>0</v>
      </c>
      <c r="DJ73" s="1">
        <v>0</v>
      </c>
      <c r="DL73" s="7">
        <v>0</v>
      </c>
      <c r="DN73" s="1">
        <v>0</v>
      </c>
      <c r="DP73" s="1">
        <v>0</v>
      </c>
      <c r="DR73" s="1">
        <v>0</v>
      </c>
      <c r="DT73" s="1">
        <v>1</v>
      </c>
      <c r="DV73" s="1">
        <v>0</v>
      </c>
      <c r="DX73" s="1">
        <v>0</v>
      </c>
      <c r="DZ73" s="1">
        <v>0</v>
      </c>
      <c r="EB73" s="1">
        <v>0</v>
      </c>
      <c r="ED73" s="1">
        <v>0</v>
      </c>
      <c r="EF73" s="1">
        <v>1</v>
      </c>
      <c r="EH73" s="7">
        <v>1</v>
      </c>
      <c r="EJ73" s="1">
        <v>1</v>
      </c>
      <c r="EK73" s="1" t="s">
        <v>467</v>
      </c>
      <c r="EL73" s="1">
        <v>0</v>
      </c>
      <c r="EN73" s="1">
        <v>0</v>
      </c>
      <c r="EP73" s="7">
        <v>0</v>
      </c>
      <c r="ER73" s="7">
        <v>0</v>
      </c>
      <c r="ET73" s="1">
        <v>0</v>
      </c>
      <c r="EV73" s="7">
        <v>0</v>
      </c>
      <c r="EX73" s="7">
        <v>0</v>
      </c>
      <c r="EZ73" s="1">
        <v>1</v>
      </c>
      <c r="FB73" s="1">
        <v>0</v>
      </c>
      <c r="FD73" s="1">
        <v>1</v>
      </c>
      <c r="FF73" s="8">
        <f>SUM(A73:FE73)</f>
        <v>24</v>
      </c>
      <c r="FG73" s="9">
        <f>24/80</f>
        <v>0.3</v>
      </c>
      <c r="FQ73" s="11"/>
    </row>
    <row r="74" spans="1:173" ht="22.5">
      <c r="A74" s="1" t="s">
        <v>58</v>
      </c>
      <c r="B74" s="1">
        <v>0</v>
      </c>
      <c r="D74" s="1">
        <v>0</v>
      </c>
      <c r="F74" s="1">
        <v>0</v>
      </c>
      <c r="H74" s="7">
        <v>1</v>
      </c>
      <c r="J74" s="1">
        <v>1</v>
      </c>
      <c r="L74" s="7">
        <v>1</v>
      </c>
      <c r="N74" s="1">
        <v>0</v>
      </c>
      <c r="P74" s="1">
        <v>0</v>
      </c>
      <c r="R74" s="1">
        <v>0</v>
      </c>
      <c r="T74" s="7">
        <v>1</v>
      </c>
      <c r="V74" s="1">
        <v>1</v>
      </c>
      <c r="X74" s="1">
        <v>0</v>
      </c>
      <c r="Z74" s="1">
        <v>0</v>
      </c>
      <c r="AB74" s="1">
        <v>0</v>
      </c>
      <c r="AD74" s="1">
        <v>1</v>
      </c>
      <c r="AF74" s="1">
        <v>1</v>
      </c>
      <c r="AH74" s="1">
        <v>0</v>
      </c>
      <c r="AJ74" s="1">
        <v>0</v>
      </c>
      <c r="AL74" s="1">
        <v>1</v>
      </c>
      <c r="AN74" s="1">
        <v>1</v>
      </c>
      <c r="AP74" s="1">
        <v>1</v>
      </c>
      <c r="AR74" s="1">
        <v>1</v>
      </c>
      <c r="AT74" s="1">
        <v>1</v>
      </c>
      <c r="AV74" s="1">
        <v>1</v>
      </c>
      <c r="AX74" s="1">
        <v>1</v>
      </c>
      <c r="AZ74" s="1">
        <v>0</v>
      </c>
      <c r="BB74" s="1">
        <v>0</v>
      </c>
      <c r="BD74" s="1">
        <v>0</v>
      </c>
      <c r="BF74" s="1">
        <v>1</v>
      </c>
      <c r="BH74" s="1">
        <v>1</v>
      </c>
      <c r="BJ74" s="1">
        <v>0</v>
      </c>
      <c r="BL74" s="1">
        <v>1</v>
      </c>
      <c r="BN74" s="1">
        <v>1</v>
      </c>
      <c r="BP74" s="1">
        <v>1</v>
      </c>
      <c r="BR74" s="1">
        <v>1</v>
      </c>
      <c r="BT74" s="1">
        <v>0</v>
      </c>
      <c r="BV74" s="1">
        <v>1</v>
      </c>
      <c r="BW74" s="1" t="s">
        <v>279</v>
      </c>
      <c r="BX74" s="1">
        <v>1</v>
      </c>
      <c r="BZ74" s="1">
        <v>1</v>
      </c>
      <c r="CB74" s="1">
        <v>0</v>
      </c>
      <c r="CD74" s="1">
        <v>0</v>
      </c>
      <c r="CF74" s="1">
        <v>0</v>
      </c>
      <c r="CH74" s="1">
        <v>0</v>
      </c>
      <c r="CJ74" s="1">
        <v>0</v>
      </c>
      <c r="CL74" s="1">
        <v>0</v>
      </c>
      <c r="CN74" s="1">
        <v>1</v>
      </c>
      <c r="CP74" s="1">
        <v>0</v>
      </c>
      <c r="CQ74" s="1" t="s">
        <v>133</v>
      </c>
      <c r="CR74" s="1">
        <v>1</v>
      </c>
      <c r="CT74" s="1">
        <v>1</v>
      </c>
      <c r="CV74" s="1">
        <v>1</v>
      </c>
      <c r="CX74" s="1">
        <v>1</v>
      </c>
      <c r="CZ74" s="1">
        <v>1</v>
      </c>
      <c r="DB74" s="7">
        <v>1</v>
      </c>
      <c r="DD74" s="1">
        <v>0</v>
      </c>
      <c r="DF74" s="1">
        <v>1</v>
      </c>
      <c r="DH74" s="1">
        <v>1</v>
      </c>
      <c r="DJ74" s="1">
        <v>1</v>
      </c>
      <c r="DL74" s="7">
        <v>0</v>
      </c>
      <c r="DN74" s="1">
        <v>0</v>
      </c>
      <c r="DP74" s="1">
        <v>0</v>
      </c>
      <c r="DR74" s="1">
        <v>1</v>
      </c>
      <c r="DT74" s="1">
        <v>1</v>
      </c>
      <c r="DV74" s="1">
        <v>1</v>
      </c>
      <c r="DX74" s="1">
        <v>0</v>
      </c>
      <c r="DZ74" s="1">
        <v>1</v>
      </c>
      <c r="EB74" s="1">
        <v>1</v>
      </c>
      <c r="ED74" s="1">
        <v>0</v>
      </c>
      <c r="EF74" s="1">
        <v>0</v>
      </c>
      <c r="EH74" s="7">
        <v>1</v>
      </c>
      <c r="EJ74" s="1">
        <v>1</v>
      </c>
      <c r="EL74" s="1">
        <v>0</v>
      </c>
      <c r="EN74" s="1">
        <v>0</v>
      </c>
      <c r="EP74" s="7">
        <v>0</v>
      </c>
      <c r="ER74" s="7">
        <v>1</v>
      </c>
      <c r="ET74" s="1">
        <v>0</v>
      </c>
      <c r="EV74" s="7">
        <v>0</v>
      </c>
      <c r="EX74" s="7">
        <v>1</v>
      </c>
      <c r="EZ74" s="1">
        <v>0</v>
      </c>
      <c r="FB74" s="1">
        <v>0</v>
      </c>
      <c r="FD74" s="1">
        <v>0</v>
      </c>
      <c r="FF74" s="8">
        <f>SUM(A74:FE74)</f>
        <v>42</v>
      </c>
      <c r="FG74" s="9">
        <f>42/80</f>
        <v>0.525</v>
      </c>
      <c r="FQ74" s="11"/>
    </row>
    <row r="75" spans="1:173" ht="11.25">
      <c r="A75" s="1" t="s">
        <v>59</v>
      </c>
      <c r="B75" s="1">
        <v>0</v>
      </c>
      <c r="D75" s="1">
        <v>0</v>
      </c>
      <c r="F75" s="1">
        <v>0</v>
      </c>
      <c r="H75" s="7">
        <v>1</v>
      </c>
      <c r="J75" s="1">
        <v>1</v>
      </c>
      <c r="L75" s="7">
        <v>1</v>
      </c>
      <c r="N75" s="1">
        <v>0</v>
      </c>
      <c r="P75" s="1">
        <v>0</v>
      </c>
      <c r="R75" s="1">
        <v>1</v>
      </c>
      <c r="T75" s="7">
        <v>1</v>
      </c>
      <c r="V75" s="1">
        <v>0</v>
      </c>
      <c r="X75" s="1">
        <v>0</v>
      </c>
      <c r="Z75" s="1">
        <v>0</v>
      </c>
      <c r="AB75" s="1">
        <v>0</v>
      </c>
      <c r="AD75" s="1">
        <v>1</v>
      </c>
      <c r="AF75" s="1">
        <v>1</v>
      </c>
      <c r="AH75" s="1">
        <v>0</v>
      </c>
      <c r="AJ75" s="1">
        <v>0</v>
      </c>
      <c r="AL75" s="1">
        <v>0</v>
      </c>
      <c r="AN75" s="1">
        <v>0</v>
      </c>
      <c r="AP75" s="1">
        <v>1</v>
      </c>
      <c r="AR75" s="1">
        <v>1</v>
      </c>
      <c r="AT75" s="1">
        <v>1</v>
      </c>
      <c r="AV75" s="1">
        <v>1</v>
      </c>
      <c r="AX75" s="1">
        <v>1</v>
      </c>
      <c r="AZ75" s="1">
        <v>0</v>
      </c>
      <c r="BB75" s="1">
        <v>0</v>
      </c>
      <c r="BD75" s="1">
        <v>0</v>
      </c>
      <c r="BF75" s="1">
        <v>0</v>
      </c>
      <c r="BH75" s="1">
        <v>1</v>
      </c>
      <c r="BJ75" s="1">
        <v>0</v>
      </c>
      <c r="BL75" s="1">
        <v>1</v>
      </c>
      <c r="BN75" s="1">
        <v>1</v>
      </c>
      <c r="BP75" s="1">
        <v>1</v>
      </c>
      <c r="BR75" s="1">
        <v>0</v>
      </c>
      <c r="BT75" s="1">
        <v>0</v>
      </c>
      <c r="BV75" s="1">
        <v>0</v>
      </c>
      <c r="BX75" s="1">
        <v>0</v>
      </c>
      <c r="BZ75" s="1">
        <v>1</v>
      </c>
      <c r="CB75" s="1">
        <v>0</v>
      </c>
      <c r="CD75" s="1">
        <v>0</v>
      </c>
      <c r="CF75" s="1">
        <v>0</v>
      </c>
      <c r="CH75" s="1">
        <v>0</v>
      </c>
      <c r="CJ75" s="1">
        <v>0</v>
      </c>
      <c r="CL75" s="1">
        <v>0</v>
      </c>
      <c r="CN75" s="1">
        <v>0</v>
      </c>
      <c r="CP75" s="1">
        <v>0</v>
      </c>
      <c r="CQ75" s="1" t="s">
        <v>133</v>
      </c>
      <c r="CR75" s="1">
        <v>0</v>
      </c>
      <c r="CS75" s="1" t="s">
        <v>133</v>
      </c>
      <c r="CT75" s="1">
        <v>0</v>
      </c>
      <c r="CV75" s="1">
        <v>1</v>
      </c>
      <c r="CX75" s="1">
        <v>0</v>
      </c>
      <c r="CZ75" s="1">
        <v>1</v>
      </c>
      <c r="DB75" s="7">
        <v>1</v>
      </c>
      <c r="DD75" s="1">
        <v>0</v>
      </c>
      <c r="DF75" s="1">
        <v>0</v>
      </c>
      <c r="DH75" s="1">
        <v>0</v>
      </c>
      <c r="DJ75" s="1">
        <v>0</v>
      </c>
      <c r="DL75" s="7">
        <v>0</v>
      </c>
      <c r="DN75" s="1">
        <v>0</v>
      </c>
      <c r="DP75" s="1">
        <v>0</v>
      </c>
      <c r="DR75" s="1">
        <v>0</v>
      </c>
      <c r="DT75" s="1">
        <v>1</v>
      </c>
      <c r="DV75" s="1">
        <v>0</v>
      </c>
      <c r="DX75" s="1">
        <v>0</v>
      </c>
      <c r="DZ75" s="1">
        <v>0</v>
      </c>
      <c r="EB75" s="1">
        <v>0</v>
      </c>
      <c r="ED75" s="1">
        <v>0</v>
      </c>
      <c r="EF75" s="1">
        <v>0</v>
      </c>
      <c r="EH75" s="7">
        <v>1</v>
      </c>
      <c r="EJ75" s="1">
        <v>1</v>
      </c>
      <c r="EL75" s="1">
        <v>0</v>
      </c>
      <c r="EN75" s="1">
        <v>0</v>
      </c>
      <c r="EP75" s="7">
        <v>0</v>
      </c>
      <c r="ER75" s="7">
        <v>1</v>
      </c>
      <c r="ET75" s="1">
        <v>0</v>
      </c>
      <c r="EV75" s="7">
        <v>0</v>
      </c>
      <c r="EX75" s="7">
        <v>0</v>
      </c>
      <c r="EZ75" s="1">
        <v>1</v>
      </c>
      <c r="FB75" s="1">
        <v>0</v>
      </c>
      <c r="FD75" s="1">
        <v>1</v>
      </c>
      <c r="FF75" s="8">
        <f>SUM(A75:FE75)</f>
        <v>26</v>
      </c>
      <c r="FG75" s="9">
        <f>26/80</f>
        <v>0.325</v>
      </c>
      <c r="FQ75" s="11"/>
    </row>
    <row r="76" spans="1:173" ht="11.25">
      <c r="A76" s="1" t="s">
        <v>60</v>
      </c>
      <c r="B76" s="1">
        <v>0</v>
      </c>
      <c r="D76" s="1">
        <v>0</v>
      </c>
      <c r="F76" s="1">
        <v>0</v>
      </c>
      <c r="H76" s="7">
        <v>1</v>
      </c>
      <c r="J76" s="1">
        <v>1</v>
      </c>
      <c r="L76" s="7">
        <v>1</v>
      </c>
      <c r="N76" s="1">
        <v>0</v>
      </c>
      <c r="P76" s="1">
        <v>0</v>
      </c>
      <c r="R76" s="1">
        <v>0</v>
      </c>
      <c r="T76" s="7">
        <v>0</v>
      </c>
      <c r="V76" s="1">
        <v>1</v>
      </c>
      <c r="X76" s="1">
        <v>0</v>
      </c>
      <c r="Z76" s="1">
        <v>0</v>
      </c>
      <c r="AB76" s="1">
        <v>0</v>
      </c>
      <c r="AD76" s="1">
        <v>1</v>
      </c>
      <c r="AF76" s="1">
        <v>0</v>
      </c>
      <c r="AH76" s="1">
        <v>0</v>
      </c>
      <c r="AJ76" s="1">
        <v>0</v>
      </c>
      <c r="AL76" s="1">
        <v>1</v>
      </c>
      <c r="AN76" s="1">
        <v>0</v>
      </c>
      <c r="AP76" s="1">
        <v>1</v>
      </c>
      <c r="AR76" s="1">
        <v>0</v>
      </c>
      <c r="AT76" s="1">
        <v>1</v>
      </c>
      <c r="AV76" s="1">
        <v>1</v>
      </c>
      <c r="AX76" s="1">
        <v>0</v>
      </c>
      <c r="AZ76" s="1">
        <v>1</v>
      </c>
      <c r="BB76" s="1">
        <v>1</v>
      </c>
      <c r="BD76" s="1">
        <v>1</v>
      </c>
      <c r="BF76" s="1">
        <v>0</v>
      </c>
      <c r="BH76" s="1">
        <v>1</v>
      </c>
      <c r="BJ76" s="1">
        <v>0</v>
      </c>
      <c r="BL76" s="1">
        <v>1</v>
      </c>
      <c r="BN76" s="1">
        <v>1</v>
      </c>
      <c r="BP76" s="1">
        <v>1</v>
      </c>
      <c r="BR76" s="1">
        <v>1</v>
      </c>
      <c r="BT76" s="1">
        <v>1</v>
      </c>
      <c r="BV76" s="1">
        <v>0</v>
      </c>
      <c r="BX76" s="1">
        <v>1</v>
      </c>
      <c r="BZ76" s="1">
        <v>1</v>
      </c>
      <c r="CB76" s="1">
        <v>0</v>
      </c>
      <c r="CD76" s="1">
        <v>0</v>
      </c>
      <c r="CF76" s="1">
        <v>0</v>
      </c>
      <c r="CH76" s="1">
        <v>0</v>
      </c>
      <c r="CJ76" s="1">
        <v>0</v>
      </c>
      <c r="CL76" s="1">
        <v>0</v>
      </c>
      <c r="CN76" s="1">
        <v>1</v>
      </c>
      <c r="CP76" s="1">
        <v>0</v>
      </c>
      <c r="CQ76" s="1" t="s">
        <v>133</v>
      </c>
      <c r="CR76" s="1">
        <v>0</v>
      </c>
      <c r="CS76" s="1" t="s">
        <v>133</v>
      </c>
      <c r="CT76" s="1">
        <v>0</v>
      </c>
      <c r="CV76" s="1">
        <v>1</v>
      </c>
      <c r="CX76" s="1">
        <v>0</v>
      </c>
      <c r="CZ76" s="1">
        <v>0</v>
      </c>
      <c r="DB76" s="7">
        <v>0</v>
      </c>
      <c r="DD76" s="1">
        <v>0</v>
      </c>
      <c r="DF76" s="1">
        <v>0</v>
      </c>
      <c r="DH76" s="1">
        <v>0</v>
      </c>
      <c r="DJ76" s="1">
        <v>0</v>
      </c>
      <c r="DL76" s="7">
        <v>0</v>
      </c>
      <c r="DN76" s="1">
        <v>0</v>
      </c>
      <c r="DP76" s="1">
        <v>0</v>
      </c>
      <c r="DR76" s="1">
        <v>0</v>
      </c>
      <c r="DT76" s="1">
        <v>0</v>
      </c>
      <c r="DV76" s="1">
        <v>0</v>
      </c>
      <c r="DX76" s="1">
        <v>1</v>
      </c>
      <c r="DZ76" s="1">
        <v>1</v>
      </c>
      <c r="EB76" s="1">
        <v>0</v>
      </c>
      <c r="ED76" s="1">
        <v>1</v>
      </c>
      <c r="EF76" s="1">
        <v>1</v>
      </c>
      <c r="EH76" s="7">
        <v>1</v>
      </c>
      <c r="EJ76" s="1">
        <v>1</v>
      </c>
      <c r="EL76" s="1">
        <v>0</v>
      </c>
      <c r="EN76" s="1">
        <v>0</v>
      </c>
      <c r="EP76" s="7">
        <v>0</v>
      </c>
      <c r="ER76" s="7">
        <v>0</v>
      </c>
      <c r="ET76" s="1">
        <v>0</v>
      </c>
      <c r="EV76" s="7">
        <v>0</v>
      </c>
      <c r="EX76" s="7">
        <v>0</v>
      </c>
      <c r="EZ76" s="1">
        <v>0</v>
      </c>
      <c r="FB76" s="1">
        <v>0</v>
      </c>
      <c r="FD76" s="1">
        <v>0</v>
      </c>
      <c r="FF76" s="8">
        <f>SUM(A76:FE76)</f>
        <v>28</v>
      </c>
      <c r="FG76" s="9">
        <f>28/80</f>
        <v>0.35</v>
      </c>
      <c r="FQ76" s="11"/>
    </row>
    <row r="77" spans="1:173" ht="22.5">
      <c r="A77" s="1" t="s">
        <v>61</v>
      </c>
      <c r="B77" s="1">
        <v>0</v>
      </c>
      <c r="D77" s="1">
        <v>0</v>
      </c>
      <c r="F77" s="1">
        <v>0</v>
      </c>
      <c r="H77" s="7">
        <v>1</v>
      </c>
      <c r="J77" s="1">
        <v>1</v>
      </c>
      <c r="L77" s="7">
        <v>1</v>
      </c>
      <c r="N77" s="1">
        <v>0</v>
      </c>
      <c r="P77" s="1">
        <v>0</v>
      </c>
      <c r="R77" s="1">
        <v>0</v>
      </c>
      <c r="T77" s="7">
        <v>1</v>
      </c>
      <c r="V77" s="1">
        <v>1</v>
      </c>
      <c r="X77" s="1">
        <v>0</v>
      </c>
      <c r="Z77" s="1">
        <v>0</v>
      </c>
      <c r="AB77" s="1">
        <v>0</v>
      </c>
      <c r="AD77" s="1">
        <v>1</v>
      </c>
      <c r="AF77" s="1">
        <v>1</v>
      </c>
      <c r="AH77" s="1">
        <v>0</v>
      </c>
      <c r="AJ77" s="1">
        <v>0</v>
      </c>
      <c r="AL77" s="1">
        <v>0</v>
      </c>
      <c r="AN77" s="1">
        <v>0</v>
      </c>
      <c r="AP77" s="1">
        <v>1</v>
      </c>
      <c r="AR77" s="1">
        <v>0</v>
      </c>
      <c r="AT77" s="1">
        <v>1</v>
      </c>
      <c r="AV77" s="1">
        <v>1</v>
      </c>
      <c r="AX77" s="1">
        <v>1</v>
      </c>
      <c r="AZ77" s="1">
        <v>1</v>
      </c>
      <c r="BB77" s="1">
        <v>1</v>
      </c>
      <c r="BD77" s="1">
        <v>0</v>
      </c>
      <c r="BF77" s="1">
        <v>1</v>
      </c>
      <c r="BH77" s="1">
        <v>1</v>
      </c>
      <c r="BJ77" s="1">
        <v>1</v>
      </c>
      <c r="BL77" s="1">
        <v>1</v>
      </c>
      <c r="BN77" s="1">
        <v>1</v>
      </c>
      <c r="BP77" s="1">
        <v>1</v>
      </c>
      <c r="BR77" s="1">
        <v>1</v>
      </c>
      <c r="BT77" s="1">
        <v>1</v>
      </c>
      <c r="BV77" s="1">
        <v>1</v>
      </c>
      <c r="BX77" s="1">
        <v>1</v>
      </c>
      <c r="BZ77" s="1">
        <v>0</v>
      </c>
      <c r="CB77" s="1">
        <v>0</v>
      </c>
      <c r="CD77" s="1">
        <v>1</v>
      </c>
      <c r="CE77" s="1" t="s">
        <v>577</v>
      </c>
      <c r="CF77" s="1">
        <v>0</v>
      </c>
      <c r="CH77" s="1">
        <v>0</v>
      </c>
      <c r="CJ77" s="1">
        <v>0</v>
      </c>
      <c r="CL77" s="1">
        <v>0</v>
      </c>
      <c r="CN77" s="1">
        <v>1</v>
      </c>
      <c r="CP77" s="1">
        <v>0</v>
      </c>
      <c r="CQ77" s="1" t="s">
        <v>133</v>
      </c>
      <c r="CR77" s="1">
        <v>0</v>
      </c>
      <c r="CS77" s="1" t="s">
        <v>133</v>
      </c>
      <c r="CT77" s="1">
        <v>1</v>
      </c>
      <c r="CV77" s="1">
        <v>1</v>
      </c>
      <c r="CX77" s="1">
        <v>0</v>
      </c>
      <c r="CZ77" s="1">
        <v>1</v>
      </c>
      <c r="DB77" s="7">
        <v>0</v>
      </c>
      <c r="DD77" s="1">
        <v>0</v>
      </c>
      <c r="DF77" s="1">
        <v>1</v>
      </c>
      <c r="DH77" s="1">
        <v>1</v>
      </c>
      <c r="DJ77" s="1">
        <v>0</v>
      </c>
      <c r="DL77" s="7">
        <v>0</v>
      </c>
      <c r="DN77" s="1">
        <v>1</v>
      </c>
      <c r="DP77" s="1">
        <v>1</v>
      </c>
      <c r="DR77" s="1">
        <v>0</v>
      </c>
      <c r="DT77" s="1">
        <v>0</v>
      </c>
      <c r="DV77" s="1">
        <v>0</v>
      </c>
      <c r="DX77" s="1">
        <v>1</v>
      </c>
      <c r="DZ77" s="1">
        <v>1</v>
      </c>
      <c r="EB77" s="1">
        <v>1</v>
      </c>
      <c r="ED77" s="1">
        <v>0</v>
      </c>
      <c r="EF77" s="1">
        <v>1</v>
      </c>
      <c r="EH77" s="7">
        <v>1</v>
      </c>
      <c r="EJ77" s="1">
        <v>1</v>
      </c>
      <c r="EL77" s="1">
        <v>0</v>
      </c>
      <c r="EN77" s="1">
        <v>0</v>
      </c>
      <c r="EP77" s="7">
        <v>0</v>
      </c>
      <c r="ER77" s="7">
        <v>0</v>
      </c>
      <c r="ET77" s="1">
        <v>0</v>
      </c>
      <c r="EV77" s="7">
        <v>0</v>
      </c>
      <c r="EX77" s="7">
        <v>0</v>
      </c>
      <c r="EZ77" s="1">
        <v>0</v>
      </c>
      <c r="FB77" s="1">
        <v>0</v>
      </c>
      <c r="FD77" s="1">
        <v>0</v>
      </c>
      <c r="FF77" s="8">
        <f>SUM(A77:FE77)</f>
        <v>38</v>
      </c>
      <c r="FG77" s="9">
        <f>38/80</f>
        <v>0.475</v>
      </c>
      <c r="FQ77" s="11"/>
    </row>
    <row r="78" spans="1:173" ht="22.5">
      <c r="A78" s="1" t="s">
        <v>62</v>
      </c>
      <c r="B78" s="1">
        <v>1</v>
      </c>
      <c r="D78" s="1">
        <v>0</v>
      </c>
      <c r="F78" s="1">
        <v>0</v>
      </c>
      <c r="H78" s="7">
        <v>1</v>
      </c>
      <c r="J78" s="1">
        <v>1</v>
      </c>
      <c r="L78" s="7">
        <v>0</v>
      </c>
      <c r="N78" s="1">
        <v>0</v>
      </c>
      <c r="P78" s="1">
        <v>0</v>
      </c>
      <c r="R78" s="1">
        <v>0</v>
      </c>
      <c r="T78" s="7">
        <v>1</v>
      </c>
      <c r="V78" s="1">
        <v>1</v>
      </c>
      <c r="X78" s="1">
        <v>0</v>
      </c>
      <c r="Z78" s="1">
        <v>0</v>
      </c>
      <c r="AB78" s="1">
        <v>0</v>
      </c>
      <c r="AD78" s="1">
        <v>1</v>
      </c>
      <c r="AF78" s="1">
        <v>1</v>
      </c>
      <c r="AH78" s="1">
        <v>0</v>
      </c>
      <c r="AJ78" s="1">
        <v>0</v>
      </c>
      <c r="AL78" s="1">
        <v>1</v>
      </c>
      <c r="AM78" s="1" t="s">
        <v>223</v>
      </c>
      <c r="AN78" s="1">
        <v>0</v>
      </c>
      <c r="AP78" s="1">
        <v>1</v>
      </c>
      <c r="AR78" s="1">
        <v>1</v>
      </c>
      <c r="AT78" s="1">
        <v>1</v>
      </c>
      <c r="AV78" s="1">
        <v>1</v>
      </c>
      <c r="AX78" s="1">
        <v>1</v>
      </c>
      <c r="AZ78" s="1">
        <v>1</v>
      </c>
      <c r="BB78" s="1">
        <v>1</v>
      </c>
      <c r="BD78" s="1">
        <v>1</v>
      </c>
      <c r="BF78" s="1">
        <v>1</v>
      </c>
      <c r="BH78" s="1">
        <v>1</v>
      </c>
      <c r="BJ78" s="1">
        <v>0</v>
      </c>
      <c r="BL78" s="1">
        <v>1</v>
      </c>
      <c r="BN78" s="1">
        <v>1</v>
      </c>
      <c r="BP78" s="1">
        <v>1</v>
      </c>
      <c r="BR78" s="1">
        <v>1</v>
      </c>
      <c r="BT78" s="1">
        <v>1</v>
      </c>
      <c r="BV78" s="1">
        <v>0</v>
      </c>
      <c r="BX78" s="1">
        <v>1</v>
      </c>
      <c r="BZ78" s="1">
        <v>1</v>
      </c>
      <c r="CB78" s="1">
        <v>0</v>
      </c>
      <c r="CD78" s="1">
        <v>0</v>
      </c>
      <c r="CF78" s="1">
        <v>0</v>
      </c>
      <c r="CH78" s="1">
        <v>0</v>
      </c>
      <c r="CJ78" s="1">
        <v>0</v>
      </c>
      <c r="CL78" s="1">
        <v>0</v>
      </c>
      <c r="CN78" s="1">
        <v>1</v>
      </c>
      <c r="CP78" s="1">
        <v>0</v>
      </c>
      <c r="CQ78" s="1" t="s">
        <v>133</v>
      </c>
      <c r="CR78" s="1">
        <v>0</v>
      </c>
      <c r="CS78" s="1" t="s">
        <v>133</v>
      </c>
      <c r="CT78" s="1">
        <v>1</v>
      </c>
      <c r="CV78" s="1">
        <v>1</v>
      </c>
      <c r="CX78" s="1">
        <v>0</v>
      </c>
      <c r="CZ78" s="1">
        <v>1</v>
      </c>
      <c r="DA78" s="1" t="s">
        <v>315</v>
      </c>
      <c r="DB78" s="7">
        <v>0</v>
      </c>
      <c r="DD78" s="1">
        <v>0</v>
      </c>
      <c r="DF78" s="1">
        <v>0</v>
      </c>
      <c r="DH78" s="1">
        <v>0</v>
      </c>
      <c r="DJ78" s="1">
        <v>1</v>
      </c>
      <c r="DK78" s="1" t="s">
        <v>99</v>
      </c>
      <c r="DL78" s="7">
        <v>0</v>
      </c>
      <c r="DN78" s="1">
        <v>1</v>
      </c>
      <c r="DP78" s="1">
        <v>1</v>
      </c>
      <c r="DR78" s="1">
        <v>0</v>
      </c>
      <c r="DT78" s="1">
        <v>0</v>
      </c>
      <c r="DV78" s="1">
        <v>0</v>
      </c>
      <c r="DX78" s="1">
        <v>1</v>
      </c>
      <c r="DZ78" s="1">
        <v>1</v>
      </c>
      <c r="EB78" s="1">
        <v>0</v>
      </c>
      <c r="ED78" s="1">
        <v>1</v>
      </c>
      <c r="EF78" s="1">
        <v>1</v>
      </c>
      <c r="EH78" s="7">
        <v>1</v>
      </c>
      <c r="EJ78" s="1">
        <v>1</v>
      </c>
      <c r="EL78" s="1">
        <v>0</v>
      </c>
      <c r="EN78" s="1">
        <v>0</v>
      </c>
      <c r="EP78" s="7">
        <v>0</v>
      </c>
      <c r="ER78" s="7">
        <v>0</v>
      </c>
      <c r="ET78" s="1">
        <v>0</v>
      </c>
      <c r="EV78" s="7">
        <v>0</v>
      </c>
      <c r="EX78" s="7">
        <v>0</v>
      </c>
      <c r="EZ78" s="1">
        <v>0</v>
      </c>
      <c r="FB78" s="1">
        <v>0</v>
      </c>
      <c r="FD78" s="1">
        <v>0</v>
      </c>
      <c r="FF78" s="8">
        <f>SUM(A78:FE78)</f>
        <v>38</v>
      </c>
      <c r="FG78" s="9">
        <f>38/80</f>
        <v>0.475</v>
      </c>
      <c r="FQ78" s="11"/>
    </row>
    <row r="79" spans="1:173" ht="11.25">
      <c r="A79" s="1" t="s">
        <v>63</v>
      </c>
      <c r="B79" s="1">
        <v>1</v>
      </c>
      <c r="D79" s="1">
        <v>0</v>
      </c>
      <c r="F79" s="1">
        <v>0</v>
      </c>
      <c r="H79" s="7">
        <v>1</v>
      </c>
      <c r="J79" s="1">
        <v>1</v>
      </c>
      <c r="L79" s="7">
        <v>1</v>
      </c>
      <c r="N79" s="1">
        <v>0</v>
      </c>
      <c r="P79" s="1">
        <v>0</v>
      </c>
      <c r="R79" s="1">
        <v>0</v>
      </c>
      <c r="T79" s="7">
        <v>0</v>
      </c>
      <c r="V79" s="1">
        <v>0</v>
      </c>
      <c r="X79" s="1">
        <v>0</v>
      </c>
      <c r="Z79" s="1">
        <v>0</v>
      </c>
      <c r="AB79" s="1">
        <v>0</v>
      </c>
      <c r="AD79" s="1">
        <v>1</v>
      </c>
      <c r="AF79" s="1">
        <v>0</v>
      </c>
      <c r="AH79" s="1">
        <v>0</v>
      </c>
      <c r="AL79" s="1">
        <v>1</v>
      </c>
      <c r="AN79" s="1">
        <v>0</v>
      </c>
      <c r="AP79" s="1">
        <v>1</v>
      </c>
      <c r="AR79" s="1">
        <v>1</v>
      </c>
      <c r="AT79" s="1">
        <v>0</v>
      </c>
      <c r="AV79" s="1">
        <v>1</v>
      </c>
      <c r="AX79" s="1">
        <v>1</v>
      </c>
      <c r="AZ79" s="1">
        <v>0</v>
      </c>
      <c r="BB79" s="1">
        <v>0</v>
      </c>
      <c r="BD79" s="1">
        <v>0</v>
      </c>
      <c r="BF79" s="1">
        <v>1</v>
      </c>
      <c r="BH79" s="1">
        <v>0</v>
      </c>
      <c r="BJ79" s="1">
        <v>0</v>
      </c>
      <c r="BL79" s="1">
        <v>1</v>
      </c>
      <c r="BM79" s="1" t="s">
        <v>353</v>
      </c>
      <c r="BN79" s="1">
        <v>1</v>
      </c>
      <c r="BP79" s="1">
        <v>0</v>
      </c>
      <c r="BR79" s="1">
        <v>0</v>
      </c>
      <c r="BT79" s="1">
        <v>0</v>
      </c>
      <c r="BV79" s="1">
        <v>1</v>
      </c>
      <c r="BW79" s="1" t="s">
        <v>279</v>
      </c>
      <c r="BX79" s="1">
        <v>0</v>
      </c>
      <c r="BZ79" s="1">
        <v>1</v>
      </c>
      <c r="CB79" s="1">
        <v>0</v>
      </c>
      <c r="CD79" s="1">
        <v>0</v>
      </c>
      <c r="CF79" s="1">
        <v>0</v>
      </c>
      <c r="CH79" s="1">
        <v>0</v>
      </c>
      <c r="CJ79" s="1">
        <v>0</v>
      </c>
      <c r="CL79" s="1">
        <v>0</v>
      </c>
      <c r="CN79" s="1">
        <v>0</v>
      </c>
      <c r="CP79" s="1">
        <v>0</v>
      </c>
      <c r="CR79" s="1">
        <v>0</v>
      </c>
      <c r="CT79" s="1">
        <v>0</v>
      </c>
      <c r="CV79" s="1">
        <v>1</v>
      </c>
      <c r="CX79" s="1">
        <v>0</v>
      </c>
      <c r="CZ79" s="1">
        <v>1</v>
      </c>
      <c r="DB79" s="7">
        <v>0</v>
      </c>
      <c r="DD79" s="1">
        <v>0</v>
      </c>
      <c r="DF79" s="1">
        <v>0</v>
      </c>
      <c r="DH79" s="1">
        <v>1</v>
      </c>
      <c r="DJ79" s="1">
        <v>0</v>
      </c>
      <c r="DL79" s="7">
        <v>0</v>
      </c>
      <c r="DN79" s="1">
        <v>1</v>
      </c>
      <c r="DP79" s="1">
        <v>0</v>
      </c>
      <c r="DR79" s="1">
        <v>1</v>
      </c>
      <c r="DT79" s="1">
        <v>0</v>
      </c>
      <c r="DV79" s="1">
        <v>1</v>
      </c>
      <c r="DX79" s="1">
        <v>0</v>
      </c>
      <c r="DZ79" s="1">
        <v>0</v>
      </c>
      <c r="EB79" s="1">
        <v>0</v>
      </c>
      <c r="ED79" s="1">
        <v>0</v>
      </c>
      <c r="EF79" s="1">
        <v>0</v>
      </c>
      <c r="EH79" s="7">
        <v>1</v>
      </c>
      <c r="EJ79" s="1">
        <v>1</v>
      </c>
      <c r="EL79" s="1">
        <v>0</v>
      </c>
      <c r="EN79" s="1">
        <v>0</v>
      </c>
      <c r="EP79" s="7">
        <v>0</v>
      </c>
      <c r="ER79" s="7">
        <v>0</v>
      </c>
      <c r="ET79" s="1">
        <v>0</v>
      </c>
      <c r="EV79" s="7">
        <v>0</v>
      </c>
      <c r="EX79" s="7">
        <v>0</v>
      </c>
      <c r="EZ79" s="1">
        <v>0</v>
      </c>
      <c r="FB79" s="1">
        <v>0</v>
      </c>
      <c r="FD79" s="1">
        <v>0</v>
      </c>
      <c r="FF79" s="8">
        <f>SUM(A79:FE79)</f>
        <v>23</v>
      </c>
      <c r="FG79" s="9">
        <f>23/80</f>
        <v>0.2875</v>
      </c>
      <c r="FQ79" s="11"/>
    </row>
    <row r="80" spans="1:173" ht="11.25">
      <c r="A80" s="1" t="s">
        <v>64</v>
      </c>
      <c r="B80" s="1">
        <v>1</v>
      </c>
      <c r="D80" s="1">
        <v>1</v>
      </c>
      <c r="F80" s="1">
        <v>0</v>
      </c>
      <c r="H80" s="7">
        <v>1</v>
      </c>
      <c r="J80" s="1">
        <v>1</v>
      </c>
      <c r="L80" s="7">
        <v>0</v>
      </c>
      <c r="N80" s="1">
        <v>0</v>
      </c>
      <c r="P80" s="1">
        <v>0</v>
      </c>
      <c r="R80" s="1">
        <v>0</v>
      </c>
      <c r="T80" s="7">
        <v>1</v>
      </c>
      <c r="V80" s="1">
        <v>0</v>
      </c>
      <c r="X80" s="1">
        <v>0</v>
      </c>
      <c r="Z80" s="1">
        <v>0</v>
      </c>
      <c r="AB80" s="1">
        <v>0</v>
      </c>
      <c r="AD80" s="1">
        <v>1</v>
      </c>
      <c r="AF80" s="1">
        <v>0</v>
      </c>
      <c r="AH80" s="1">
        <v>1</v>
      </c>
      <c r="AJ80" s="1">
        <v>1</v>
      </c>
      <c r="AL80" s="1">
        <v>0</v>
      </c>
      <c r="AN80" s="1">
        <v>1</v>
      </c>
      <c r="AP80" s="1">
        <v>1</v>
      </c>
      <c r="AR80" s="1">
        <v>0</v>
      </c>
      <c r="AT80" s="1">
        <v>0</v>
      </c>
      <c r="AV80" s="1">
        <v>1</v>
      </c>
      <c r="AX80" s="1">
        <v>0</v>
      </c>
      <c r="AZ80" s="1">
        <v>0</v>
      </c>
      <c r="BB80" s="1">
        <v>0</v>
      </c>
      <c r="BC80" s="1" t="s">
        <v>564</v>
      </c>
      <c r="BD80" s="1">
        <v>0</v>
      </c>
      <c r="BF80" s="1">
        <v>0</v>
      </c>
      <c r="BH80" s="1">
        <v>0</v>
      </c>
      <c r="BJ80" s="1">
        <v>0</v>
      </c>
      <c r="BL80" s="1">
        <v>0</v>
      </c>
      <c r="BN80" s="1">
        <v>0</v>
      </c>
      <c r="BP80" s="1">
        <v>0</v>
      </c>
      <c r="BR80" s="1">
        <v>0</v>
      </c>
      <c r="BT80" s="1">
        <v>0</v>
      </c>
      <c r="BV80" s="1">
        <v>0</v>
      </c>
      <c r="BX80" s="1">
        <v>0</v>
      </c>
      <c r="BZ80" s="1">
        <v>0</v>
      </c>
      <c r="CB80" s="1">
        <v>0</v>
      </c>
      <c r="CD80" s="1">
        <v>0</v>
      </c>
      <c r="CF80" s="1">
        <v>0</v>
      </c>
      <c r="CH80" s="1">
        <v>0</v>
      </c>
      <c r="CJ80" s="1">
        <v>0</v>
      </c>
      <c r="CL80" s="1">
        <v>0</v>
      </c>
      <c r="CN80" s="1">
        <v>1</v>
      </c>
      <c r="CP80" s="1">
        <v>0</v>
      </c>
      <c r="CQ80" s="1" t="s">
        <v>133</v>
      </c>
      <c r="CR80" s="1">
        <v>0</v>
      </c>
      <c r="CT80" s="1">
        <v>0</v>
      </c>
      <c r="CV80" s="1">
        <v>1</v>
      </c>
      <c r="CX80" s="1">
        <v>0</v>
      </c>
      <c r="CZ80" s="1">
        <v>1</v>
      </c>
      <c r="DA80" s="1" t="s">
        <v>293</v>
      </c>
      <c r="DB80" s="7">
        <v>0</v>
      </c>
      <c r="DD80" s="1">
        <v>1</v>
      </c>
      <c r="DE80" s="1" t="s">
        <v>316</v>
      </c>
      <c r="DF80" s="1">
        <v>1</v>
      </c>
      <c r="DH80" s="1">
        <v>1</v>
      </c>
      <c r="DJ80" s="1">
        <v>0</v>
      </c>
      <c r="DL80" s="7">
        <v>0</v>
      </c>
      <c r="DN80" s="1">
        <v>1</v>
      </c>
      <c r="DP80" s="1">
        <v>1</v>
      </c>
      <c r="DR80" s="1">
        <v>0</v>
      </c>
      <c r="DT80" s="1">
        <v>1</v>
      </c>
      <c r="DV80" s="1">
        <v>0</v>
      </c>
      <c r="DX80" s="1">
        <v>0</v>
      </c>
      <c r="DZ80" s="1">
        <v>0</v>
      </c>
      <c r="EB80" s="1">
        <v>0</v>
      </c>
      <c r="ED80" s="1">
        <v>0</v>
      </c>
      <c r="EF80" s="1">
        <v>1</v>
      </c>
      <c r="EH80" s="7">
        <v>1</v>
      </c>
      <c r="EJ80" s="1">
        <v>1</v>
      </c>
      <c r="EL80" s="1">
        <v>0</v>
      </c>
      <c r="EN80" s="1">
        <v>0</v>
      </c>
      <c r="EP80" s="7">
        <v>0</v>
      </c>
      <c r="ER80" s="7">
        <v>0</v>
      </c>
      <c r="ET80" s="1">
        <v>1</v>
      </c>
      <c r="EV80" s="7">
        <v>0</v>
      </c>
      <c r="EX80" s="7">
        <v>1</v>
      </c>
      <c r="EY80" s="1"/>
      <c r="EZ80" s="1">
        <v>1</v>
      </c>
      <c r="FB80" s="1">
        <v>1</v>
      </c>
      <c r="FD80" s="1">
        <v>1</v>
      </c>
      <c r="FF80" s="8">
        <f>SUM(A80:FE80)</f>
        <v>28</v>
      </c>
      <c r="FG80" s="9">
        <f>28/80</f>
        <v>0.35</v>
      </c>
      <c r="FQ80" s="11"/>
    </row>
    <row r="81" spans="1:173" ht="45">
      <c r="A81" s="1" t="s">
        <v>283</v>
      </c>
      <c r="B81" s="1">
        <v>0</v>
      </c>
      <c r="D81" s="1">
        <v>0</v>
      </c>
      <c r="F81" s="1">
        <v>0</v>
      </c>
      <c r="H81" s="7">
        <v>0</v>
      </c>
      <c r="J81" s="1">
        <v>1</v>
      </c>
      <c r="K81" s="1" t="s">
        <v>530</v>
      </c>
      <c r="L81" s="7">
        <v>1</v>
      </c>
      <c r="M81" s="1" t="s">
        <v>441</v>
      </c>
      <c r="N81" s="1">
        <v>0</v>
      </c>
      <c r="P81" s="1">
        <v>0</v>
      </c>
      <c r="R81" s="1">
        <v>0</v>
      </c>
      <c r="T81" s="7">
        <v>0</v>
      </c>
      <c r="V81" s="1">
        <v>0</v>
      </c>
      <c r="X81" s="1">
        <v>0</v>
      </c>
      <c r="Z81" s="1">
        <v>0</v>
      </c>
      <c r="AB81" s="1">
        <v>0</v>
      </c>
      <c r="AD81" s="1">
        <v>0</v>
      </c>
      <c r="AF81" s="1">
        <v>0</v>
      </c>
      <c r="AH81" s="1">
        <v>0</v>
      </c>
      <c r="AJ81" s="1">
        <v>0</v>
      </c>
      <c r="AL81" s="1">
        <v>0</v>
      </c>
      <c r="AN81" s="1">
        <v>0</v>
      </c>
      <c r="AP81" s="1">
        <v>1</v>
      </c>
      <c r="AQ81" s="1" t="s">
        <v>549</v>
      </c>
      <c r="AR81" s="1">
        <v>0</v>
      </c>
      <c r="AT81" s="1">
        <v>0</v>
      </c>
      <c r="AV81" s="1">
        <v>1</v>
      </c>
      <c r="AW81" s="1" t="s">
        <v>284</v>
      </c>
      <c r="AX81" s="1">
        <v>0</v>
      </c>
      <c r="AZ81" s="1">
        <v>1</v>
      </c>
      <c r="BA81" s="1" t="s">
        <v>325</v>
      </c>
      <c r="BB81" s="1">
        <v>1</v>
      </c>
      <c r="BC81" s="1" t="s">
        <v>563</v>
      </c>
      <c r="BD81" s="1">
        <v>0</v>
      </c>
      <c r="BF81" s="1">
        <v>0</v>
      </c>
      <c r="BH81" s="1">
        <v>0</v>
      </c>
      <c r="BJ81" s="1">
        <v>0</v>
      </c>
      <c r="BL81" s="1">
        <v>1</v>
      </c>
      <c r="BM81" s="1" t="s">
        <v>354</v>
      </c>
      <c r="BN81" s="1">
        <v>0</v>
      </c>
      <c r="BP81" s="1">
        <v>0</v>
      </c>
      <c r="BR81" s="1">
        <v>0</v>
      </c>
      <c r="BT81" s="1">
        <v>0</v>
      </c>
      <c r="BV81" s="1">
        <v>0</v>
      </c>
      <c r="BX81" s="1">
        <v>1</v>
      </c>
      <c r="BZ81" s="1">
        <v>0</v>
      </c>
      <c r="CB81" s="1">
        <v>0</v>
      </c>
      <c r="CD81" s="1">
        <v>0</v>
      </c>
      <c r="CF81" s="1">
        <v>0</v>
      </c>
      <c r="CH81" s="1">
        <v>0</v>
      </c>
      <c r="CJ81" s="1">
        <v>0</v>
      </c>
      <c r="CL81" s="1">
        <v>0</v>
      </c>
      <c r="CN81" s="1">
        <v>0</v>
      </c>
      <c r="CP81" s="1">
        <v>0</v>
      </c>
      <c r="CQ81" s="1" t="s">
        <v>395</v>
      </c>
      <c r="CR81" s="1">
        <v>0</v>
      </c>
      <c r="CT81" s="1">
        <v>0</v>
      </c>
      <c r="CV81" s="1">
        <v>0</v>
      </c>
      <c r="CX81" s="1">
        <v>0</v>
      </c>
      <c r="CZ81" s="1">
        <v>0</v>
      </c>
      <c r="DB81" s="7">
        <v>0</v>
      </c>
      <c r="DD81" s="1">
        <v>0</v>
      </c>
      <c r="DF81" s="1">
        <v>0</v>
      </c>
      <c r="DH81" s="1">
        <v>0</v>
      </c>
      <c r="DJ81" s="1">
        <v>1</v>
      </c>
      <c r="DK81" s="1" t="s">
        <v>441</v>
      </c>
      <c r="DL81" s="7">
        <v>0</v>
      </c>
      <c r="DN81" s="1">
        <v>1</v>
      </c>
      <c r="DO81" s="1" t="s">
        <v>514</v>
      </c>
      <c r="DP81" s="1">
        <v>0</v>
      </c>
      <c r="DR81" s="1">
        <v>0</v>
      </c>
      <c r="DT81" s="1">
        <v>0</v>
      </c>
      <c r="DV81" s="1">
        <v>0</v>
      </c>
      <c r="DX81" s="1">
        <v>0</v>
      </c>
      <c r="DZ81" s="1">
        <v>0</v>
      </c>
      <c r="EB81" s="1">
        <v>0</v>
      </c>
      <c r="ED81" s="1">
        <v>0</v>
      </c>
      <c r="EF81" s="1">
        <v>0</v>
      </c>
      <c r="EH81" s="7">
        <v>0</v>
      </c>
      <c r="EJ81" s="1">
        <v>1</v>
      </c>
      <c r="EK81" s="1" t="s">
        <v>468</v>
      </c>
      <c r="EL81" s="1">
        <v>0</v>
      </c>
      <c r="EN81" s="1">
        <v>0</v>
      </c>
      <c r="EP81" s="7">
        <v>0</v>
      </c>
      <c r="ER81" s="7">
        <v>0</v>
      </c>
      <c r="ET81" s="1">
        <v>0</v>
      </c>
      <c r="EV81" s="7">
        <v>0</v>
      </c>
      <c r="EX81" s="7">
        <v>0</v>
      </c>
      <c r="EZ81" s="1">
        <v>0</v>
      </c>
      <c r="FB81" s="1">
        <v>0</v>
      </c>
      <c r="FD81" s="1">
        <v>0</v>
      </c>
      <c r="FF81" s="8">
        <f>SUM(A81:FE81)</f>
        <v>11</v>
      </c>
      <c r="FG81" s="9">
        <f>11/80</f>
        <v>0.1375</v>
      </c>
      <c r="FQ81" s="11"/>
    </row>
    <row r="82" spans="1:173" ht="22.5">
      <c r="A82" s="1" t="s">
        <v>65</v>
      </c>
      <c r="B82" s="1">
        <v>1</v>
      </c>
      <c r="D82" s="1">
        <v>0</v>
      </c>
      <c r="F82" s="1">
        <v>0</v>
      </c>
      <c r="H82" s="7">
        <v>1</v>
      </c>
      <c r="I82" s="1" t="s">
        <v>110</v>
      </c>
      <c r="J82" s="1">
        <v>0</v>
      </c>
      <c r="L82" s="7">
        <v>0</v>
      </c>
      <c r="N82" s="1">
        <v>0</v>
      </c>
      <c r="P82" s="1">
        <v>0</v>
      </c>
      <c r="R82" s="1">
        <v>0</v>
      </c>
      <c r="T82" s="7">
        <v>0</v>
      </c>
      <c r="V82" s="1">
        <v>0</v>
      </c>
      <c r="X82" s="1">
        <v>0</v>
      </c>
      <c r="Z82" s="1">
        <v>0</v>
      </c>
      <c r="AB82" s="1">
        <v>0</v>
      </c>
      <c r="AD82" s="1">
        <v>0</v>
      </c>
      <c r="AF82" s="1">
        <v>0</v>
      </c>
      <c r="AH82" s="1">
        <v>0</v>
      </c>
      <c r="AJ82" s="1">
        <v>0</v>
      </c>
      <c r="AL82" s="1">
        <v>0</v>
      </c>
      <c r="AN82" s="1">
        <v>0</v>
      </c>
      <c r="AP82" s="1">
        <v>0</v>
      </c>
      <c r="AR82" s="1">
        <v>0</v>
      </c>
      <c r="AT82" s="1">
        <v>0</v>
      </c>
      <c r="AV82" s="1">
        <v>1</v>
      </c>
      <c r="AW82" s="1" t="s">
        <v>272</v>
      </c>
      <c r="AX82" s="1">
        <v>0</v>
      </c>
      <c r="AZ82" s="1">
        <v>1</v>
      </c>
      <c r="BB82" s="1">
        <v>1</v>
      </c>
      <c r="BC82" s="1" t="s">
        <v>562</v>
      </c>
      <c r="BD82" s="1">
        <v>0</v>
      </c>
      <c r="BF82" s="1">
        <v>0</v>
      </c>
      <c r="BH82" s="1">
        <v>0</v>
      </c>
      <c r="BJ82" s="1">
        <v>0</v>
      </c>
      <c r="BL82" s="1">
        <v>0</v>
      </c>
      <c r="BN82" s="1">
        <v>0</v>
      </c>
      <c r="BP82" s="1">
        <v>0</v>
      </c>
      <c r="BR82" s="1">
        <v>0</v>
      </c>
      <c r="BT82" s="1">
        <v>0</v>
      </c>
      <c r="BV82" s="1">
        <v>0</v>
      </c>
      <c r="BX82" s="1">
        <v>0</v>
      </c>
      <c r="BZ82" s="1">
        <v>0</v>
      </c>
      <c r="CB82" s="1">
        <v>0</v>
      </c>
      <c r="CD82" s="1">
        <v>0</v>
      </c>
      <c r="CF82" s="1">
        <v>0</v>
      </c>
      <c r="CH82" s="1">
        <v>0</v>
      </c>
      <c r="CJ82" s="1">
        <v>0</v>
      </c>
      <c r="CL82" s="1">
        <v>0</v>
      </c>
      <c r="CN82" s="1">
        <v>0</v>
      </c>
      <c r="CP82" s="1">
        <v>0</v>
      </c>
      <c r="CR82" s="1">
        <v>0</v>
      </c>
      <c r="CT82" s="1">
        <v>0</v>
      </c>
      <c r="CV82" s="1">
        <v>0</v>
      </c>
      <c r="CX82" s="1">
        <v>0</v>
      </c>
      <c r="CZ82" s="1">
        <v>0</v>
      </c>
      <c r="DB82" s="7">
        <v>0</v>
      </c>
      <c r="DD82" s="1">
        <v>0</v>
      </c>
      <c r="DF82" s="1">
        <v>0</v>
      </c>
      <c r="DH82" s="1">
        <v>0</v>
      </c>
      <c r="DJ82" s="1">
        <v>0</v>
      </c>
      <c r="DL82" s="7">
        <v>0</v>
      </c>
      <c r="DN82" s="1">
        <v>0</v>
      </c>
      <c r="DP82" s="1">
        <v>0</v>
      </c>
      <c r="DR82" s="1">
        <v>1</v>
      </c>
      <c r="DT82" s="1">
        <v>0</v>
      </c>
      <c r="DV82" s="1">
        <v>0</v>
      </c>
      <c r="DX82" s="1">
        <v>0</v>
      </c>
      <c r="DZ82" s="1">
        <v>0</v>
      </c>
      <c r="EB82" s="1">
        <v>0</v>
      </c>
      <c r="ED82" s="1">
        <v>0</v>
      </c>
      <c r="EF82" s="1">
        <v>0</v>
      </c>
      <c r="EH82" s="7">
        <v>0</v>
      </c>
      <c r="EJ82" s="1">
        <v>0</v>
      </c>
      <c r="EL82" s="1">
        <v>0</v>
      </c>
      <c r="EN82" s="1">
        <v>0</v>
      </c>
      <c r="EP82" s="7">
        <v>0</v>
      </c>
      <c r="ER82" s="7">
        <v>0</v>
      </c>
      <c r="ET82" s="1">
        <v>0</v>
      </c>
      <c r="EV82" s="7">
        <v>0</v>
      </c>
      <c r="EX82" s="7">
        <v>0</v>
      </c>
      <c r="EZ82" s="1">
        <v>0</v>
      </c>
      <c r="FB82" s="1">
        <v>0</v>
      </c>
      <c r="FD82" s="1">
        <v>0</v>
      </c>
      <c r="FF82" s="8">
        <f>SUM(A82:FE82)</f>
        <v>6</v>
      </c>
      <c r="FG82" s="9">
        <f>6/80</f>
        <v>0.075</v>
      </c>
      <c r="FQ82" s="11"/>
    </row>
    <row r="83" spans="1:173" ht="22.5">
      <c r="A83" s="1" t="s">
        <v>49</v>
      </c>
      <c r="B83" s="1">
        <v>0</v>
      </c>
      <c r="D83" s="1">
        <v>0</v>
      </c>
      <c r="F83" s="1">
        <v>0</v>
      </c>
      <c r="H83" s="7">
        <v>0</v>
      </c>
      <c r="J83" s="1">
        <v>0</v>
      </c>
      <c r="L83" s="7">
        <v>0</v>
      </c>
      <c r="N83" s="1">
        <v>0</v>
      </c>
      <c r="P83" s="1">
        <v>0</v>
      </c>
      <c r="R83" s="1">
        <v>0</v>
      </c>
      <c r="T83" s="7">
        <v>0</v>
      </c>
      <c r="V83" s="1">
        <v>0</v>
      </c>
      <c r="X83" s="1">
        <v>0</v>
      </c>
      <c r="Z83" s="1">
        <v>0</v>
      </c>
      <c r="AB83" s="1">
        <v>0</v>
      </c>
      <c r="AD83" s="1">
        <v>0</v>
      </c>
      <c r="AF83" s="1">
        <v>0</v>
      </c>
      <c r="AH83" s="1">
        <v>0</v>
      </c>
      <c r="AJ83" s="1">
        <v>0</v>
      </c>
      <c r="AL83" s="1">
        <v>0</v>
      </c>
      <c r="AN83" s="1">
        <v>0</v>
      </c>
      <c r="AP83" s="1">
        <v>0</v>
      </c>
      <c r="AR83" s="1">
        <v>0</v>
      </c>
      <c r="AT83" s="1">
        <v>0</v>
      </c>
      <c r="AV83" s="1">
        <v>0</v>
      </c>
      <c r="AX83" s="1">
        <v>0</v>
      </c>
      <c r="AZ83" s="1">
        <v>0</v>
      </c>
      <c r="BB83" s="1">
        <v>0</v>
      </c>
      <c r="BD83" s="1">
        <v>0</v>
      </c>
      <c r="BF83" s="1">
        <v>0</v>
      </c>
      <c r="BH83" s="1">
        <v>0</v>
      </c>
      <c r="BJ83" s="1">
        <v>0</v>
      </c>
      <c r="BL83" s="1">
        <v>0</v>
      </c>
      <c r="BN83" s="1">
        <v>0</v>
      </c>
      <c r="BP83" s="1">
        <v>0</v>
      </c>
      <c r="BR83" s="1">
        <v>0</v>
      </c>
      <c r="BT83" s="1">
        <v>0</v>
      </c>
      <c r="BV83" s="1">
        <v>0</v>
      </c>
      <c r="BX83" s="1">
        <v>0</v>
      </c>
      <c r="BZ83" s="1">
        <v>0</v>
      </c>
      <c r="CB83" s="1">
        <v>0</v>
      </c>
      <c r="CD83" s="1">
        <v>0</v>
      </c>
      <c r="CF83" s="1">
        <v>0</v>
      </c>
      <c r="CH83" s="1">
        <v>0</v>
      </c>
      <c r="CJ83" s="1">
        <v>0</v>
      </c>
      <c r="CL83" s="1">
        <v>0</v>
      </c>
      <c r="CN83" s="1">
        <v>0</v>
      </c>
      <c r="CP83" s="1">
        <v>0</v>
      </c>
      <c r="CR83" s="1">
        <v>0</v>
      </c>
      <c r="CT83" s="1">
        <v>0</v>
      </c>
      <c r="CV83" s="1">
        <v>0</v>
      </c>
      <c r="CX83" s="1">
        <v>0</v>
      </c>
      <c r="CZ83" s="1">
        <v>0</v>
      </c>
      <c r="DB83" s="7">
        <v>0</v>
      </c>
      <c r="DD83" s="1">
        <v>0</v>
      </c>
      <c r="DF83" s="1">
        <v>0</v>
      </c>
      <c r="DH83" s="1">
        <v>0</v>
      </c>
      <c r="DJ83" s="1">
        <v>0</v>
      </c>
      <c r="DL83" s="7">
        <v>0</v>
      </c>
      <c r="DN83" s="1">
        <v>0</v>
      </c>
      <c r="DP83" s="1">
        <v>0</v>
      </c>
      <c r="DR83" s="1">
        <v>1</v>
      </c>
      <c r="DS83" s="1" t="s">
        <v>178</v>
      </c>
      <c r="DT83" s="1">
        <v>0</v>
      </c>
      <c r="DV83" s="1">
        <v>0</v>
      </c>
      <c r="DX83" s="1">
        <v>0</v>
      </c>
      <c r="DZ83" s="1">
        <v>0</v>
      </c>
      <c r="EB83" s="1">
        <v>0</v>
      </c>
      <c r="ED83" s="1">
        <v>0</v>
      </c>
      <c r="EF83" s="1">
        <v>0</v>
      </c>
      <c r="EH83" s="7">
        <v>0</v>
      </c>
      <c r="EJ83" s="1">
        <v>0</v>
      </c>
      <c r="EL83" s="1">
        <v>0</v>
      </c>
      <c r="EN83" s="1">
        <v>0</v>
      </c>
      <c r="EP83" s="7">
        <v>1</v>
      </c>
      <c r="EQ83" s="1" t="s">
        <v>144</v>
      </c>
      <c r="ER83" s="7">
        <v>0</v>
      </c>
      <c r="ET83" s="1">
        <v>0</v>
      </c>
      <c r="EV83" s="7">
        <v>0</v>
      </c>
      <c r="EX83" s="7">
        <v>0</v>
      </c>
      <c r="EZ83" s="1">
        <v>0</v>
      </c>
      <c r="FB83" s="1">
        <v>0</v>
      </c>
      <c r="FD83" s="1">
        <v>0</v>
      </c>
      <c r="FF83" s="8">
        <f>SUM(A83:FE83)</f>
        <v>2</v>
      </c>
      <c r="FG83" s="9">
        <f>2/80</f>
        <v>0.025</v>
      </c>
      <c r="FQ83" s="11"/>
    </row>
    <row r="84" spans="1:173" ht="33.75">
      <c r="A84" s="1" t="s">
        <v>66</v>
      </c>
      <c r="B84" s="1">
        <v>0</v>
      </c>
      <c r="D84" s="1">
        <v>0</v>
      </c>
      <c r="F84" s="1">
        <v>0</v>
      </c>
      <c r="H84" s="7">
        <v>0</v>
      </c>
      <c r="J84" s="1">
        <v>0</v>
      </c>
      <c r="L84" s="7">
        <v>1</v>
      </c>
      <c r="N84" s="1">
        <v>1</v>
      </c>
      <c r="O84" s="1" t="s">
        <v>412</v>
      </c>
      <c r="P84" s="1">
        <v>1</v>
      </c>
      <c r="R84" s="1">
        <v>0</v>
      </c>
      <c r="T84" s="7">
        <v>0</v>
      </c>
      <c r="V84" s="1">
        <v>1</v>
      </c>
      <c r="X84" s="1">
        <v>0</v>
      </c>
      <c r="Z84" s="1">
        <v>0</v>
      </c>
      <c r="AB84" s="1">
        <v>0</v>
      </c>
      <c r="AD84" s="1">
        <v>0</v>
      </c>
      <c r="AF84" s="1">
        <v>0</v>
      </c>
      <c r="AH84" s="1">
        <v>0</v>
      </c>
      <c r="AJ84" s="1">
        <v>0</v>
      </c>
      <c r="AL84" s="1">
        <v>1</v>
      </c>
      <c r="AM84" s="1" t="s">
        <v>502</v>
      </c>
      <c r="AN84" s="1">
        <v>0</v>
      </c>
      <c r="AP84" s="1">
        <v>1</v>
      </c>
      <c r="AR84" s="1">
        <v>1</v>
      </c>
      <c r="AT84" s="1">
        <v>1</v>
      </c>
      <c r="AV84" s="1">
        <v>1</v>
      </c>
      <c r="AX84" s="1">
        <v>1</v>
      </c>
      <c r="AY84" s="1" t="s">
        <v>279</v>
      </c>
      <c r="AZ84" s="1">
        <v>1</v>
      </c>
      <c r="BB84" s="1">
        <v>1</v>
      </c>
      <c r="BD84" s="1">
        <v>0</v>
      </c>
      <c r="BF84" s="1">
        <v>1</v>
      </c>
      <c r="BG84" s="1" t="s">
        <v>279</v>
      </c>
      <c r="BH84" s="1">
        <v>1</v>
      </c>
      <c r="BI84" s="1" t="s">
        <v>336</v>
      </c>
      <c r="BJ84" s="1">
        <v>1</v>
      </c>
      <c r="BL84" s="1">
        <v>1</v>
      </c>
      <c r="BN84" s="1">
        <v>1</v>
      </c>
      <c r="BP84" s="1">
        <v>1</v>
      </c>
      <c r="BR84" s="1">
        <v>0</v>
      </c>
      <c r="BT84" s="1">
        <v>0</v>
      </c>
      <c r="BV84" s="1">
        <v>1</v>
      </c>
      <c r="BX84" s="1">
        <v>1</v>
      </c>
      <c r="BZ84" s="1">
        <v>1</v>
      </c>
      <c r="CB84" s="1">
        <v>1</v>
      </c>
      <c r="CC84" s="1" t="s">
        <v>279</v>
      </c>
      <c r="CD84" s="1">
        <v>0</v>
      </c>
      <c r="CF84" s="1">
        <v>0</v>
      </c>
      <c r="CH84" s="1">
        <v>1</v>
      </c>
      <c r="CI84" s="1" t="s">
        <v>279</v>
      </c>
      <c r="CJ84" s="1">
        <v>1</v>
      </c>
      <c r="CK84" s="1" t="s">
        <v>279</v>
      </c>
      <c r="CL84" s="1">
        <v>1</v>
      </c>
      <c r="CM84" s="1" t="s">
        <v>279</v>
      </c>
      <c r="CN84" s="1">
        <v>1</v>
      </c>
      <c r="CO84" s="1" t="s">
        <v>279</v>
      </c>
      <c r="CP84" s="1">
        <v>1</v>
      </c>
      <c r="CQ84" s="1" t="s">
        <v>279</v>
      </c>
      <c r="CR84" s="1">
        <v>1</v>
      </c>
      <c r="CS84" s="1" t="s">
        <v>279</v>
      </c>
      <c r="CT84" s="1">
        <v>0</v>
      </c>
      <c r="CV84" s="1">
        <v>1</v>
      </c>
      <c r="CX84" s="1">
        <v>0</v>
      </c>
      <c r="CZ84" s="1">
        <v>0</v>
      </c>
      <c r="DB84" s="7">
        <v>0</v>
      </c>
      <c r="DD84" s="1">
        <v>0</v>
      </c>
      <c r="DF84" s="1">
        <v>0</v>
      </c>
      <c r="DH84" s="1">
        <v>0</v>
      </c>
      <c r="DJ84" s="1">
        <v>0</v>
      </c>
      <c r="DL84" s="7">
        <v>0</v>
      </c>
      <c r="DN84" s="1">
        <v>0</v>
      </c>
      <c r="DP84" s="1">
        <v>0</v>
      </c>
      <c r="DR84" s="1">
        <v>0</v>
      </c>
      <c r="DT84" s="1">
        <v>0</v>
      </c>
      <c r="DV84" s="1">
        <v>1</v>
      </c>
      <c r="DX84" s="1">
        <v>1</v>
      </c>
      <c r="DZ84" s="1">
        <v>1</v>
      </c>
      <c r="EB84" s="1">
        <v>1</v>
      </c>
      <c r="ED84" s="1">
        <v>1</v>
      </c>
      <c r="EF84" s="1">
        <v>0</v>
      </c>
      <c r="EH84" s="7">
        <v>0</v>
      </c>
      <c r="EJ84" s="1">
        <v>0</v>
      </c>
      <c r="EL84" s="1">
        <v>0</v>
      </c>
      <c r="EN84" s="1">
        <v>0</v>
      </c>
      <c r="EP84" s="7">
        <v>0</v>
      </c>
      <c r="ER84" s="7">
        <v>0</v>
      </c>
      <c r="ET84" s="1">
        <v>0</v>
      </c>
      <c r="EV84" s="7">
        <v>0</v>
      </c>
      <c r="EX84" s="7">
        <v>0</v>
      </c>
      <c r="EZ84" s="1">
        <v>0</v>
      </c>
      <c r="FB84" s="1">
        <v>0</v>
      </c>
      <c r="FD84" s="1">
        <v>0</v>
      </c>
      <c r="FF84" s="8">
        <f>SUM(A84:FE84)</f>
        <v>34</v>
      </c>
      <c r="FG84" s="9">
        <f>34/80</f>
        <v>0.425</v>
      </c>
      <c r="FQ84" s="11"/>
    </row>
    <row r="85" spans="1:173" ht="22.5">
      <c r="A85" s="1" t="s">
        <v>67</v>
      </c>
      <c r="B85" s="1">
        <v>0</v>
      </c>
      <c r="D85" s="1">
        <v>0</v>
      </c>
      <c r="F85" s="1">
        <v>0</v>
      </c>
      <c r="H85" s="7">
        <v>0</v>
      </c>
      <c r="J85" s="1">
        <v>0</v>
      </c>
      <c r="L85" s="7">
        <v>0</v>
      </c>
      <c r="N85" s="1">
        <v>1</v>
      </c>
      <c r="O85" s="1" t="s">
        <v>412</v>
      </c>
      <c r="P85" s="1">
        <v>1</v>
      </c>
      <c r="R85" s="1">
        <v>0</v>
      </c>
      <c r="T85" s="7">
        <v>0</v>
      </c>
      <c r="V85" s="1">
        <v>1</v>
      </c>
      <c r="X85" s="1">
        <v>0</v>
      </c>
      <c r="Z85" s="1">
        <v>0</v>
      </c>
      <c r="AB85" s="1">
        <v>0</v>
      </c>
      <c r="AD85" s="1">
        <v>0</v>
      </c>
      <c r="AF85" s="1">
        <v>0</v>
      </c>
      <c r="AH85" s="1">
        <v>0</v>
      </c>
      <c r="AJ85" s="1">
        <v>0</v>
      </c>
      <c r="AL85" s="1">
        <v>0</v>
      </c>
      <c r="AN85" s="1">
        <v>0</v>
      </c>
      <c r="AP85" s="1">
        <v>1</v>
      </c>
      <c r="AR85" s="1">
        <v>1</v>
      </c>
      <c r="AT85" s="1">
        <v>1</v>
      </c>
      <c r="AV85" s="1">
        <v>1</v>
      </c>
      <c r="AX85" s="1">
        <v>1</v>
      </c>
      <c r="AY85" s="1" t="s">
        <v>279</v>
      </c>
      <c r="AZ85" s="1">
        <v>1</v>
      </c>
      <c r="BB85" s="1">
        <v>0</v>
      </c>
      <c r="BD85" s="1">
        <v>0</v>
      </c>
      <c r="BF85" s="1">
        <v>1</v>
      </c>
      <c r="BG85" s="1" t="s">
        <v>279</v>
      </c>
      <c r="BH85" s="1">
        <v>1</v>
      </c>
      <c r="BJ85" s="1">
        <v>0</v>
      </c>
      <c r="BL85" s="1">
        <v>1</v>
      </c>
      <c r="BN85" s="1">
        <v>1</v>
      </c>
      <c r="BP85" s="1">
        <v>1</v>
      </c>
      <c r="BR85" s="1">
        <v>1</v>
      </c>
      <c r="BT85" s="1">
        <v>0</v>
      </c>
      <c r="BV85" s="1">
        <v>1</v>
      </c>
      <c r="BW85" s="1" t="s">
        <v>279</v>
      </c>
      <c r="BX85" s="1">
        <v>1</v>
      </c>
      <c r="BZ85" s="1">
        <v>0</v>
      </c>
      <c r="CB85" s="1">
        <v>1</v>
      </c>
      <c r="CC85" s="1" t="s">
        <v>279</v>
      </c>
      <c r="CD85" s="1">
        <v>0</v>
      </c>
      <c r="CF85" s="1">
        <v>0</v>
      </c>
      <c r="CH85" s="1">
        <v>1</v>
      </c>
      <c r="CI85" s="1" t="s">
        <v>279</v>
      </c>
      <c r="CJ85" s="1">
        <v>1</v>
      </c>
      <c r="CK85" s="1" t="s">
        <v>279</v>
      </c>
      <c r="CL85" s="1">
        <v>1</v>
      </c>
      <c r="CM85" s="1" t="s">
        <v>279</v>
      </c>
      <c r="CN85" s="1">
        <v>1</v>
      </c>
      <c r="CO85" s="1" t="s">
        <v>279</v>
      </c>
      <c r="CP85" s="1">
        <v>1</v>
      </c>
      <c r="CQ85" s="1" t="s">
        <v>279</v>
      </c>
      <c r="CR85" s="1">
        <v>1</v>
      </c>
      <c r="CS85" s="1" t="s">
        <v>279</v>
      </c>
      <c r="CT85" s="1">
        <v>1</v>
      </c>
      <c r="CU85" s="1" t="s">
        <v>404</v>
      </c>
      <c r="CV85" s="1">
        <v>1</v>
      </c>
      <c r="CX85" s="1">
        <v>0</v>
      </c>
      <c r="CZ85" s="1">
        <v>0</v>
      </c>
      <c r="DB85" s="7">
        <v>0</v>
      </c>
      <c r="DD85" s="1">
        <v>0</v>
      </c>
      <c r="DF85" s="1">
        <v>0</v>
      </c>
      <c r="DH85" s="1">
        <v>0</v>
      </c>
      <c r="DJ85" s="1">
        <v>0</v>
      </c>
      <c r="DL85" s="7">
        <v>0</v>
      </c>
      <c r="DN85" s="1">
        <v>0</v>
      </c>
      <c r="DP85" s="1">
        <v>0</v>
      </c>
      <c r="DR85" s="1">
        <v>0</v>
      </c>
      <c r="DT85" s="1">
        <v>0</v>
      </c>
      <c r="DV85" s="1">
        <v>1</v>
      </c>
      <c r="DX85" s="1">
        <v>1</v>
      </c>
      <c r="DZ85" s="1">
        <v>1</v>
      </c>
      <c r="EB85" s="1">
        <v>1</v>
      </c>
      <c r="ED85" s="1">
        <v>0</v>
      </c>
      <c r="EF85" s="1">
        <v>0</v>
      </c>
      <c r="EH85" s="7">
        <v>0</v>
      </c>
      <c r="EJ85" s="1">
        <v>0</v>
      </c>
      <c r="EL85" s="1">
        <v>0</v>
      </c>
      <c r="EN85" s="1">
        <v>0</v>
      </c>
      <c r="EP85" s="7">
        <v>0</v>
      </c>
      <c r="ER85" s="7">
        <v>0</v>
      </c>
      <c r="ET85" s="1">
        <v>0</v>
      </c>
      <c r="EV85" s="7">
        <v>0</v>
      </c>
      <c r="EX85" s="7">
        <v>0</v>
      </c>
      <c r="EZ85" s="1">
        <v>0</v>
      </c>
      <c r="FB85" s="1">
        <v>0</v>
      </c>
      <c r="FD85" s="1">
        <v>0</v>
      </c>
      <c r="FF85" s="8">
        <f>SUM(A85:FE85)</f>
        <v>30</v>
      </c>
      <c r="FG85" s="9">
        <f>30/80</f>
        <v>0.375</v>
      </c>
      <c r="FQ85" s="11"/>
    </row>
    <row r="86" spans="1:173" ht="11.25">
      <c r="A86" s="1" t="s">
        <v>68</v>
      </c>
      <c r="B86" s="1">
        <v>0</v>
      </c>
      <c r="D86" s="1">
        <v>0</v>
      </c>
      <c r="F86" s="1">
        <v>0</v>
      </c>
      <c r="H86" s="7">
        <v>0</v>
      </c>
      <c r="J86" s="1">
        <v>0</v>
      </c>
      <c r="L86" s="7">
        <v>0</v>
      </c>
      <c r="N86" s="1">
        <v>1</v>
      </c>
      <c r="O86" s="1" t="s">
        <v>412</v>
      </c>
      <c r="P86" s="1">
        <v>1</v>
      </c>
      <c r="R86" s="1">
        <v>1</v>
      </c>
      <c r="T86" s="7">
        <v>0</v>
      </c>
      <c r="V86" s="1">
        <v>1</v>
      </c>
      <c r="X86" s="1">
        <v>0</v>
      </c>
      <c r="Z86" s="1">
        <v>0</v>
      </c>
      <c r="AB86" s="1">
        <v>0</v>
      </c>
      <c r="AD86" s="1">
        <v>0</v>
      </c>
      <c r="AF86" s="1">
        <v>0</v>
      </c>
      <c r="AH86" s="1">
        <v>0</v>
      </c>
      <c r="AJ86" s="1">
        <v>0</v>
      </c>
      <c r="AL86" s="1">
        <v>0</v>
      </c>
      <c r="AN86" s="1">
        <v>0</v>
      </c>
      <c r="AP86" s="1">
        <v>1</v>
      </c>
      <c r="AR86" s="1">
        <v>0</v>
      </c>
      <c r="AT86" s="1">
        <v>0</v>
      </c>
      <c r="AV86" s="1">
        <v>1</v>
      </c>
      <c r="AX86" s="1">
        <v>1</v>
      </c>
      <c r="AY86" s="1" t="s">
        <v>279</v>
      </c>
      <c r="AZ86" s="1">
        <v>1</v>
      </c>
      <c r="BB86" s="1">
        <v>0</v>
      </c>
      <c r="BD86" s="1">
        <v>0</v>
      </c>
      <c r="BF86" s="1">
        <v>1</v>
      </c>
      <c r="BG86" s="1" t="s">
        <v>279</v>
      </c>
      <c r="BH86" s="1">
        <v>1</v>
      </c>
      <c r="BJ86" s="1">
        <v>0</v>
      </c>
      <c r="BL86" s="1">
        <v>1</v>
      </c>
      <c r="BN86" s="1">
        <v>0</v>
      </c>
      <c r="BP86" s="1">
        <v>0</v>
      </c>
      <c r="BR86" s="1">
        <v>1</v>
      </c>
      <c r="BT86" s="1">
        <v>0</v>
      </c>
      <c r="BV86" s="1">
        <v>1</v>
      </c>
      <c r="BW86" s="1" t="s">
        <v>279</v>
      </c>
      <c r="BX86" s="1">
        <v>0</v>
      </c>
      <c r="BZ86" s="1">
        <v>0</v>
      </c>
      <c r="CB86" s="1">
        <v>1</v>
      </c>
      <c r="CC86" s="1" t="s">
        <v>279</v>
      </c>
      <c r="CD86" s="1">
        <v>0</v>
      </c>
      <c r="CF86" s="1">
        <v>0</v>
      </c>
      <c r="CH86" s="1">
        <v>1</v>
      </c>
      <c r="CI86" s="1" t="s">
        <v>279</v>
      </c>
      <c r="CJ86" s="1">
        <v>1</v>
      </c>
      <c r="CK86" s="1" t="s">
        <v>279</v>
      </c>
      <c r="CL86" s="1">
        <v>1</v>
      </c>
      <c r="CM86" s="1" t="s">
        <v>279</v>
      </c>
      <c r="CN86" s="1">
        <v>1</v>
      </c>
      <c r="CO86" s="1" t="s">
        <v>279</v>
      </c>
      <c r="CP86" s="1">
        <v>1</v>
      </c>
      <c r="CQ86" s="1" t="s">
        <v>279</v>
      </c>
      <c r="CR86" s="1">
        <v>1</v>
      </c>
      <c r="CS86" s="1" t="s">
        <v>279</v>
      </c>
      <c r="CT86" s="1">
        <v>0</v>
      </c>
      <c r="CV86" s="1">
        <v>1</v>
      </c>
      <c r="CX86" s="1">
        <v>0</v>
      </c>
      <c r="CZ86" s="1">
        <v>0</v>
      </c>
      <c r="DB86" s="7">
        <v>0</v>
      </c>
      <c r="DD86" s="1">
        <v>0</v>
      </c>
      <c r="DF86" s="1">
        <v>0</v>
      </c>
      <c r="DH86" s="1">
        <v>0</v>
      </c>
      <c r="DJ86" s="1">
        <v>0</v>
      </c>
      <c r="DL86" s="7">
        <v>0</v>
      </c>
      <c r="DN86" s="1">
        <v>0</v>
      </c>
      <c r="DP86" s="1">
        <v>0</v>
      </c>
      <c r="DR86" s="1">
        <v>0</v>
      </c>
      <c r="DT86" s="1">
        <v>0</v>
      </c>
      <c r="DV86" s="1">
        <v>0</v>
      </c>
      <c r="DX86" s="1">
        <v>1</v>
      </c>
      <c r="DZ86" s="1">
        <v>0</v>
      </c>
      <c r="EB86" s="1">
        <v>0</v>
      </c>
      <c r="ED86" s="1">
        <v>0</v>
      </c>
      <c r="EF86" s="1">
        <v>0</v>
      </c>
      <c r="EH86" s="7">
        <v>0</v>
      </c>
      <c r="EJ86" s="1">
        <v>0</v>
      </c>
      <c r="EL86" s="1">
        <v>0</v>
      </c>
      <c r="EN86" s="1">
        <v>0</v>
      </c>
      <c r="EP86" s="7">
        <v>0</v>
      </c>
      <c r="ER86" s="7">
        <v>0</v>
      </c>
      <c r="ET86" s="1">
        <v>0</v>
      </c>
      <c r="EV86" s="7">
        <v>0</v>
      </c>
      <c r="EX86" s="7">
        <v>0</v>
      </c>
      <c r="EZ86" s="1">
        <v>0</v>
      </c>
      <c r="FB86" s="1">
        <v>0</v>
      </c>
      <c r="FD86" s="1">
        <v>0</v>
      </c>
      <c r="FF86" s="8">
        <f>SUM(A86:FE86)</f>
        <v>22</v>
      </c>
      <c r="FG86" s="9">
        <f>22/80</f>
        <v>0.275</v>
      </c>
      <c r="FQ86" s="11"/>
    </row>
    <row r="87" spans="1:173" ht="22.5">
      <c r="A87" s="1" t="s">
        <v>69</v>
      </c>
      <c r="B87" s="1">
        <v>0</v>
      </c>
      <c r="D87" s="1">
        <v>0</v>
      </c>
      <c r="F87" s="1">
        <v>0</v>
      </c>
      <c r="H87" s="7">
        <v>0</v>
      </c>
      <c r="J87" s="1">
        <v>0</v>
      </c>
      <c r="L87" s="7">
        <v>0</v>
      </c>
      <c r="N87" s="1">
        <v>0</v>
      </c>
      <c r="P87" s="1">
        <v>0</v>
      </c>
      <c r="R87" s="1">
        <v>0</v>
      </c>
      <c r="T87" s="7">
        <v>0</v>
      </c>
      <c r="V87" s="1">
        <v>0</v>
      </c>
      <c r="X87" s="1">
        <v>0</v>
      </c>
      <c r="Z87" s="1">
        <v>0</v>
      </c>
      <c r="AB87" s="1">
        <v>0</v>
      </c>
      <c r="AD87" s="1">
        <v>0</v>
      </c>
      <c r="AF87" s="1">
        <v>0</v>
      </c>
      <c r="AH87" s="1">
        <v>0</v>
      </c>
      <c r="AJ87" s="1">
        <v>0</v>
      </c>
      <c r="AL87" s="1">
        <v>0</v>
      </c>
      <c r="AN87" s="1">
        <v>0</v>
      </c>
      <c r="AP87" s="1">
        <v>0</v>
      </c>
      <c r="AR87" s="1">
        <v>0</v>
      </c>
      <c r="AT87" s="1">
        <v>0</v>
      </c>
      <c r="AV87" s="1">
        <v>0</v>
      </c>
      <c r="AX87" s="1">
        <v>0</v>
      </c>
      <c r="AZ87" s="1">
        <v>0</v>
      </c>
      <c r="BB87" s="1">
        <v>0</v>
      </c>
      <c r="BD87" s="1">
        <v>0</v>
      </c>
      <c r="BF87" s="1">
        <v>0</v>
      </c>
      <c r="BH87" s="1">
        <v>0</v>
      </c>
      <c r="BJ87" s="1">
        <v>0</v>
      </c>
      <c r="BL87" s="1">
        <v>0</v>
      </c>
      <c r="BN87" s="1">
        <v>0</v>
      </c>
      <c r="BP87" s="1">
        <v>0</v>
      </c>
      <c r="BR87" s="1">
        <v>0</v>
      </c>
      <c r="BT87" s="1">
        <v>0</v>
      </c>
      <c r="BV87" s="1">
        <v>0</v>
      </c>
      <c r="BX87" s="1">
        <v>0</v>
      </c>
      <c r="BZ87" s="1">
        <v>1</v>
      </c>
      <c r="CA87" s="1" t="s">
        <v>381</v>
      </c>
      <c r="CB87" s="1">
        <v>0</v>
      </c>
      <c r="CD87" s="1">
        <v>0</v>
      </c>
      <c r="CF87" s="1">
        <v>0</v>
      </c>
      <c r="CH87" s="1">
        <v>0</v>
      </c>
      <c r="CJ87" s="1">
        <v>0</v>
      </c>
      <c r="CL87" s="1">
        <v>0</v>
      </c>
      <c r="CN87" s="1">
        <v>0</v>
      </c>
      <c r="CP87" s="1">
        <v>0</v>
      </c>
      <c r="CR87" s="1">
        <v>0</v>
      </c>
      <c r="CT87" s="1">
        <v>0</v>
      </c>
      <c r="CV87" s="1">
        <v>0</v>
      </c>
      <c r="CX87" s="1">
        <v>0</v>
      </c>
      <c r="CZ87" s="1">
        <v>0</v>
      </c>
      <c r="DB87" s="7">
        <v>0</v>
      </c>
      <c r="DD87" s="1">
        <v>0</v>
      </c>
      <c r="DF87" s="1">
        <v>0</v>
      </c>
      <c r="DH87" s="1">
        <v>0</v>
      </c>
      <c r="DJ87" s="1">
        <v>0</v>
      </c>
      <c r="DL87" s="7">
        <v>0</v>
      </c>
      <c r="DN87" s="1">
        <v>0</v>
      </c>
      <c r="DP87" s="1">
        <v>0</v>
      </c>
      <c r="DR87" s="1">
        <v>0</v>
      </c>
      <c r="DT87" s="1">
        <v>0</v>
      </c>
      <c r="DV87" s="1">
        <v>0</v>
      </c>
      <c r="DX87" s="1">
        <v>0</v>
      </c>
      <c r="DZ87" s="1">
        <v>0</v>
      </c>
      <c r="EB87" s="1">
        <v>0</v>
      </c>
      <c r="ED87" s="1">
        <v>0</v>
      </c>
      <c r="EF87" s="1">
        <v>0</v>
      </c>
      <c r="EH87" s="7">
        <v>0</v>
      </c>
      <c r="EJ87" s="1">
        <v>0</v>
      </c>
      <c r="EL87" s="1">
        <v>0</v>
      </c>
      <c r="EN87" s="1">
        <v>0</v>
      </c>
      <c r="EP87" s="7">
        <v>0</v>
      </c>
      <c r="ER87" s="7">
        <v>0</v>
      </c>
      <c r="ET87" s="1">
        <v>0</v>
      </c>
      <c r="EV87" s="7">
        <v>0</v>
      </c>
      <c r="EX87" s="7">
        <v>0</v>
      </c>
      <c r="EZ87" s="1">
        <v>0</v>
      </c>
      <c r="FB87" s="1">
        <v>0</v>
      </c>
      <c r="FD87" s="1">
        <v>0</v>
      </c>
      <c r="FF87" s="8">
        <f>SUM(A87:FE87)</f>
        <v>1</v>
      </c>
      <c r="FG87" s="9">
        <v>0.02</v>
      </c>
      <c r="FQ87" s="11"/>
    </row>
    <row r="88" spans="1:173" ht="45">
      <c r="A88" s="1" t="s">
        <v>73</v>
      </c>
      <c r="B88" s="1">
        <v>1</v>
      </c>
      <c r="D88" s="1">
        <v>1</v>
      </c>
      <c r="F88" s="1">
        <v>0</v>
      </c>
      <c r="H88" s="7">
        <v>1</v>
      </c>
      <c r="J88" s="1">
        <v>1</v>
      </c>
      <c r="L88" s="7">
        <v>1</v>
      </c>
      <c r="N88" s="1">
        <v>1</v>
      </c>
      <c r="P88" s="1">
        <v>1</v>
      </c>
      <c r="R88" s="1">
        <v>1</v>
      </c>
      <c r="T88" s="7">
        <v>1</v>
      </c>
      <c r="V88" s="1">
        <v>0</v>
      </c>
      <c r="X88" s="1">
        <v>0</v>
      </c>
      <c r="Z88" s="1">
        <v>1</v>
      </c>
      <c r="AB88" s="1">
        <v>0</v>
      </c>
      <c r="AD88" s="1">
        <v>0</v>
      </c>
      <c r="AF88" s="1">
        <v>1</v>
      </c>
      <c r="AH88" s="1">
        <v>0</v>
      </c>
      <c r="AJ88" s="1">
        <v>1</v>
      </c>
      <c r="AL88" s="1">
        <v>1</v>
      </c>
      <c r="AN88" s="1">
        <v>1</v>
      </c>
      <c r="AP88" s="1">
        <v>1</v>
      </c>
      <c r="AR88" s="1">
        <v>1</v>
      </c>
      <c r="AT88" s="1">
        <v>1</v>
      </c>
      <c r="AV88" s="1">
        <v>1</v>
      </c>
      <c r="AX88" s="1">
        <v>1</v>
      </c>
      <c r="AZ88" s="1">
        <v>1</v>
      </c>
      <c r="BB88" s="1">
        <v>1</v>
      </c>
      <c r="BD88" s="1">
        <v>1</v>
      </c>
      <c r="BF88" s="1">
        <v>0</v>
      </c>
      <c r="BH88" s="1">
        <v>1</v>
      </c>
      <c r="BJ88" s="1">
        <v>1</v>
      </c>
      <c r="BL88" s="1">
        <v>1</v>
      </c>
      <c r="BN88" s="1">
        <v>1</v>
      </c>
      <c r="BP88" s="1">
        <v>1</v>
      </c>
      <c r="BR88" s="1">
        <v>1</v>
      </c>
      <c r="BT88" s="1">
        <v>1</v>
      </c>
      <c r="BV88" s="1">
        <v>1</v>
      </c>
      <c r="BX88" s="1">
        <v>1</v>
      </c>
      <c r="BZ88" s="1">
        <v>0</v>
      </c>
      <c r="CB88" s="1">
        <v>1</v>
      </c>
      <c r="CD88" s="1">
        <v>0</v>
      </c>
      <c r="CF88" s="1">
        <v>0</v>
      </c>
      <c r="CH88" s="1">
        <v>0</v>
      </c>
      <c r="CJ88" s="1">
        <v>1</v>
      </c>
      <c r="CK88" s="1" t="s">
        <v>578</v>
      </c>
      <c r="CL88" s="1">
        <v>1</v>
      </c>
      <c r="CN88" s="1">
        <v>1</v>
      </c>
      <c r="CP88" s="1">
        <v>1</v>
      </c>
      <c r="CR88" s="1">
        <v>0</v>
      </c>
      <c r="CS88" s="1" t="s">
        <v>133</v>
      </c>
      <c r="CT88" s="1">
        <v>1</v>
      </c>
      <c r="CV88" s="1">
        <v>1</v>
      </c>
      <c r="CX88" s="1">
        <v>1</v>
      </c>
      <c r="CZ88" s="1">
        <v>1</v>
      </c>
      <c r="DB88" s="7">
        <v>1</v>
      </c>
      <c r="DD88" s="1">
        <v>1</v>
      </c>
      <c r="DF88" s="1">
        <v>0</v>
      </c>
      <c r="DH88" s="1">
        <v>0</v>
      </c>
      <c r="DJ88" s="1">
        <v>0</v>
      </c>
      <c r="DL88" s="7">
        <v>1</v>
      </c>
      <c r="DN88" s="1">
        <v>0</v>
      </c>
      <c r="DP88" s="1">
        <v>0</v>
      </c>
      <c r="DR88" s="1">
        <v>0</v>
      </c>
      <c r="DT88" s="1">
        <v>1</v>
      </c>
      <c r="DU88" s="1" t="s">
        <v>228</v>
      </c>
      <c r="DV88" s="1">
        <v>0</v>
      </c>
      <c r="DX88" s="1">
        <v>1</v>
      </c>
      <c r="DZ88" s="1">
        <v>1</v>
      </c>
      <c r="EB88" s="1">
        <v>1</v>
      </c>
      <c r="ED88" s="1">
        <v>1</v>
      </c>
      <c r="EF88" s="1">
        <v>1</v>
      </c>
      <c r="EH88" s="7">
        <v>0</v>
      </c>
      <c r="EJ88" s="1">
        <v>0</v>
      </c>
      <c r="EL88" s="1">
        <v>1</v>
      </c>
      <c r="EN88" s="1">
        <v>0</v>
      </c>
      <c r="EP88" s="7">
        <v>0</v>
      </c>
      <c r="ER88" s="7">
        <v>1</v>
      </c>
      <c r="ET88" s="1">
        <v>1</v>
      </c>
      <c r="EV88" s="7">
        <v>1</v>
      </c>
      <c r="EX88" s="7">
        <v>0</v>
      </c>
      <c r="EZ88" s="1">
        <v>0</v>
      </c>
      <c r="FB88" s="1">
        <v>1</v>
      </c>
      <c r="FD88" s="1">
        <v>1</v>
      </c>
      <c r="FF88" s="8">
        <f>SUM(A88:FE88)</f>
        <v>55</v>
      </c>
      <c r="FG88" s="9">
        <f>55/80</f>
        <v>0.6875</v>
      </c>
      <c r="FQ88" s="11"/>
    </row>
    <row r="89" spans="1:173" ht="11.25">
      <c r="A89" s="1" t="s">
        <v>78</v>
      </c>
      <c r="B89" s="1">
        <v>0</v>
      </c>
      <c r="D89" s="1">
        <v>1</v>
      </c>
      <c r="E89" s="1" t="s">
        <v>293</v>
      </c>
      <c r="F89" s="1">
        <v>0</v>
      </c>
      <c r="H89" s="7">
        <v>1</v>
      </c>
      <c r="J89" s="1">
        <v>1</v>
      </c>
      <c r="L89" s="7">
        <v>1</v>
      </c>
      <c r="N89" s="1">
        <v>1</v>
      </c>
      <c r="P89" s="1">
        <v>1</v>
      </c>
      <c r="R89" s="1">
        <v>1</v>
      </c>
      <c r="T89" s="7">
        <v>0</v>
      </c>
      <c r="V89" s="1">
        <v>0</v>
      </c>
      <c r="X89" s="1">
        <v>0</v>
      </c>
      <c r="Z89" s="1">
        <v>1</v>
      </c>
      <c r="AB89" s="1">
        <v>0</v>
      </c>
      <c r="AD89" s="1">
        <v>1</v>
      </c>
      <c r="AF89" s="1">
        <v>1</v>
      </c>
      <c r="AH89" s="1">
        <v>0</v>
      </c>
      <c r="AJ89" s="1">
        <v>0</v>
      </c>
      <c r="AL89" s="1">
        <v>0</v>
      </c>
      <c r="AN89" s="1">
        <v>1</v>
      </c>
      <c r="AP89" s="1">
        <v>0</v>
      </c>
      <c r="AR89" s="1">
        <v>1</v>
      </c>
      <c r="AT89" s="1">
        <v>1</v>
      </c>
      <c r="AV89" s="1">
        <v>1</v>
      </c>
      <c r="AX89" s="1">
        <v>1</v>
      </c>
      <c r="AZ89" s="1">
        <v>1</v>
      </c>
      <c r="BB89" s="1">
        <v>1</v>
      </c>
      <c r="BD89" s="1">
        <v>1</v>
      </c>
      <c r="BF89" s="1">
        <v>1</v>
      </c>
      <c r="BH89" s="1">
        <v>1</v>
      </c>
      <c r="BI89" s="1" t="s">
        <v>331</v>
      </c>
      <c r="BJ89" s="1">
        <v>1</v>
      </c>
      <c r="BL89" s="1">
        <v>1</v>
      </c>
      <c r="BN89" s="1">
        <v>1</v>
      </c>
      <c r="BO89" s="1" t="s">
        <v>94</v>
      </c>
      <c r="BP89" s="1">
        <v>1</v>
      </c>
      <c r="BR89" s="1">
        <v>1</v>
      </c>
      <c r="BT89" s="1">
        <v>1</v>
      </c>
      <c r="BV89" s="1">
        <v>1</v>
      </c>
      <c r="BX89" s="1">
        <v>1</v>
      </c>
      <c r="BZ89" s="1">
        <v>0</v>
      </c>
      <c r="CB89" s="1">
        <v>1</v>
      </c>
      <c r="CD89" s="1">
        <v>0</v>
      </c>
      <c r="CF89" s="1">
        <v>0</v>
      </c>
      <c r="CH89" s="1">
        <v>0</v>
      </c>
      <c r="CJ89" s="1">
        <v>1</v>
      </c>
      <c r="CL89" s="1">
        <v>1</v>
      </c>
      <c r="CN89" s="1">
        <v>1</v>
      </c>
      <c r="CP89" s="1">
        <v>1</v>
      </c>
      <c r="CR89" s="1">
        <v>0</v>
      </c>
      <c r="CS89" s="1" t="s">
        <v>133</v>
      </c>
      <c r="CT89" s="1">
        <v>1</v>
      </c>
      <c r="CV89" s="1">
        <v>1</v>
      </c>
      <c r="CX89" s="1">
        <v>1</v>
      </c>
      <c r="CZ89" s="1">
        <v>0</v>
      </c>
      <c r="DB89" s="7">
        <v>1</v>
      </c>
      <c r="DD89" s="1">
        <v>0</v>
      </c>
      <c r="DF89" s="1">
        <v>0</v>
      </c>
      <c r="DH89" s="1">
        <v>0</v>
      </c>
      <c r="DJ89" s="1">
        <v>0</v>
      </c>
      <c r="DL89" s="7">
        <v>0</v>
      </c>
      <c r="DN89" s="1">
        <v>1</v>
      </c>
      <c r="DP89" s="1">
        <v>0</v>
      </c>
      <c r="DR89" s="1">
        <v>0</v>
      </c>
      <c r="DT89" s="1">
        <v>1</v>
      </c>
      <c r="DV89" s="1">
        <v>0</v>
      </c>
      <c r="DX89" s="1">
        <v>1</v>
      </c>
      <c r="DZ89" s="1">
        <v>1</v>
      </c>
      <c r="EB89" s="1">
        <v>1</v>
      </c>
      <c r="ED89" s="1">
        <v>1</v>
      </c>
      <c r="EF89" s="1">
        <v>1</v>
      </c>
      <c r="EH89" s="7">
        <v>0</v>
      </c>
      <c r="EJ89" s="1">
        <v>0</v>
      </c>
      <c r="EL89" s="1">
        <v>0</v>
      </c>
      <c r="EN89" s="1">
        <v>0</v>
      </c>
      <c r="EP89" s="7">
        <v>0</v>
      </c>
      <c r="ER89" s="7">
        <v>1</v>
      </c>
      <c r="ET89" s="1">
        <v>0</v>
      </c>
      <c r="EV89" s="7">
        <v>0</v>
      </c>
      <c r="EX89" s="7">
        <v>0</v>
      </c>
      <c r="EZ89" s="1">
        <v>0</v>
      </c>
      <c r="FB89" s="1">
        <v>0</v>
      </c>
      <c r="FD89" s="1">
        <v>0</v>
      </c>
      <c r="FF89" s="8">
        <f>SUM(A89:FE89)</f>
        <v>45</v>
      </c>
      <c r="FG89" s="9">
        <f>45/80</f>
        <v>0.5625</v>
      </c>
      <c r="FQ89" s="11"/>
    </row>
    <row r="90" spans="1:173" ht="11.25">
      <c r="A90" s="1" t="s">
        <v>74</v>
      </c>
      <c r="B90" s="1">
        <v>0</v>
      </c>
      <c r="D90" s="1">
        <v>0</v>
      </c>
      <c r="F90" s="1">
        <v>0</v>
      </c>
      <c r="H90" s="7">
        <v>0</v>
      </c>
      <c r="J90" s="1">
        <v>0</v>
      </c>
      <c r="L90" s="7">
        <v>1</v>
      </c>
      <c r="N90" s="1">
        <v>0</v>
      </c>
      <c r="P90" s="1">
        <v>0</v>
      </c>
      <c r="R90" s="1">
        <v>0</v>
      </c>
      <c r="T90" s="7">
        <v>0</v>
      </c>
      <c r="V90" s="1">
        <v>0</v>
      </c>
      <c r="X90" s="1">
        <v>0</v>
      </c>
      <c r="Z90" s="1">
        <v>0</v>
      </c>
      <c r="AB90" s="1">
        <v>0</v>
      </c>
      <c r="AD90" s="1">
        <v>1</v>
      </c>
      <c r="AF90" s="1">
        <v>0</v>
      </c>
      <c r="AH90" s="1">
        <v>0</v>
      </c>
      <c r="AJ90" s="1">
        <v>0</v>
      </c>
      <c r="AL90" s="1">
        <v>0</v>
      </c>
      <c r="AN90" s="1">
        <v>0</v>
      </c>
      <c r="AP90" s="1">
        <v>0</v>
      </c>
      <c r="AR90" s="1">
        <v>0</v>
      </c>
      <c r="AT90" s="1">
        <v>0</v>
      </c>
      <c r="AV90" s="1">
        <v>0</v>
      </c>
      <c r="AX90" s="1">
        <v>0</v>
      </c>
      <c r="AZ90" s="1">
        <v>0</v>
      </c>
      <c r="BB90" s="1">
        <v>0</v>
      </c>
      <c r="BD90" s="1">
        <v>0</v>
      </c>
      <c r="BF90" s="1">
        <v>0</v>
      </c>
      <c r="BH90" s="1">
        <v>0</v>
      </c>
      <c r="BJ90" s="1">
        <v>0</v>
      </c>
      <c r="BL90" s="1">
        <v>0</v>
      </c>
      <c r="BN90" s="1">
        <v>0</v>
      </c>
      <c r="BP90" s="1">
        <v>0</v>
      </c>
      <c r="BR90" s="1">
        <v>0</v>
      </c>
      <c r="BT90" s="1">
        <v>0</v>
      </c>
      <c r="BV90" s="1">
        <v>0</v>
      </c>
      <c r="BX90" s="1">
        <v>0</v>
      </c>
      <c r="BZ90" s="1">
        <v>0</v>
      </c>
      <c r="CB90" s="1">
        <v>0</v>
      </c>
      <c r="CD90" s="1">
        <v>0</v>
      </c>
      <c r="CF90" s="1">
        <v>0</v>
      </c>
      <c r="CH90" s="1">
        <v>0</v>
      </c>
      <c r="CJ90" s="1">
        <v>0</v>
      </c>
      <c r="CL90" s="1">
        <v>0</v>
      </c>
      <c r="CN90" s="1">
        <v>0</v>
      </c>
      <c r="CP90" s="1">
        <v>1</v>
      </c>
      <c r="CR90" s="1">
        <v>0</v>
      </c>
      <c r="CS90" s="1" t="s">
        <v>133</v>
      </c>
      <c r="CT90" s="1">
        <v>0</v>
      </c>
      <c r="CV90" s="1">
        <v>1</v>
      </c>
      <c r="CX90" s="1">
        <v>0</v>
      </c>
      <c r="CZ90" s="1">
        <v>0</v>
      </c>
      <c r="DB90" s="7">
        <v>0</v>
      </c>
      <c r="DD90" s="1">
        <v>0</v>
      </c>
      <c r="DF90" s="1">
        <v>0</v>
      </c>
      <c r="DH90" s="1">
        <v>0</v>
      </c>
      <c r="DJ90" s="1">
        <v>0</v>
      </c>
      <c r="DL90" s="7">
        <v>0</v>
      </c>
      <c r="DN90" s="1">
        <v>0</v>
      </c>
      <c r="DP90" s="1">
        <v>0</v>
      </c>
      <c r="DR90" s="1">
        <v>0</v>
      </c>
      <c r="DT90" s="1">
        <v>0</v>
      </c>
      <c r="DV90" s="1">
        <v>0</v>
      </c>
      <c r="DX90" s="1">
        <v>0</v>
      </c>
      <c r="DZ90" s="1">
        <v>0</v>
      </c>
      <c r="EB90" s="1">
        <v>0</v>
      </c>
      <c r="ED90" s="1">
        <v>0</v>
      </c>
      <c r="EF90" s="1">
        <v>0</v>
      </c>
      <c r="EH90" s="7">
        <v>0</v>
      </c>
      <c r="EJ90" s="1">
        <v>0</v>
      </c>
      <c r="EL90" s="1">
        <v>0</v>
      </c>
      <c r="EN90" s="1">
        <v>0</v>
      </c>
      <c r="EP90" s="7">
        <v>0</v>
      </c>
      <c r="ER90" s="7">
        <v>0</v>
      </c>
      <c r="ET90" s="1">
        <v>0</v>
      </c>
      <c r="EV90" s="7">
        <v>0</v>
      </c>
      <c r="EX90" s="7">
        <v>0</v>
      </c>
      <c r="EZ90" s="1">
        <v>0</v>
      </c>
      <c r="FB90" s="1">
        <v>0</v>
      </c>
      <c r="FD90" s="1">
        <v>0</v>
      </c>
      <c r="FF90" s="8">
        <f>SUM(A90:FE90)</f>
        <v>4</v>
      </c>
      <c r="FG90" s="9">
        <f>4/80</f>
        <v>0.05</v>
      </c>
      <c r="FQ90" s="11"/>
    </row>
    <row r="91" spans="1:173" ht="11.25">
      <c r="A91" s="1" t="s">
        <v>75</v>
      </c>
      <c r="B91" s="1">
        <v>0</v>
      </c>
      <c r="D91" s="1">
        <v>0</v>
      </c>
      <c r="F91" s="1">
        <v>0</v>
      </c>
      <c r="H91" s="7">
        <v>0</v>
      </c>
      <c r="J91" s="1">
        <v>0</v>
      </c>
      <c r="L91" s="7">
        <v>1</v>
      </c>
      <c r="N91" s="1">
        <v>0</v>
      </c>
      <c r="P91" s="1">
        <v>0</v>
      </c>
      <c r="R91" s="1">
        <v>0</v>
      </c>
      <c r="T91" s="7">
        <v>0</v>
      </c>
      <c r="V91" s="1">
        <v>0</v>
      </c>
      <c r="X91" s="1">
        <v>0</v>
      </c>
      <c r="Z91" s="1">
        <v>0</v>
      </c>
      <c r="AB91" s="1">
        <v>0</v>
      </c>
      <c r="AD91" s="1">
        <v>0</v>
      </c>
      <c r="AF91" s="1">
        <v>1</v>
      </c>
      <c r="AH91" s="1">
        <v>0</v>
      </c>
      <c r="AJ91" s="1">
        <v>0</v>
      </c>
      <c r="AL91" s="1">
        <v>0</v>
      </c>
      <c r="AN91" s="1">
        <v>0</v>
      </c>
      <c r="AP91" s="1">
        <v>0</v>
      </c>
      <c r="AR91" s="1">
        <v>0</v>
      </c>
      <c r="AT91" s="1">
        <v>0</v>
      </c>
      <c r="AV91" s="1">
        <v>0</v>
      </c>
      <c r="AX91" s="1">
        <v>0</v>
      </c>
      <c r="AZ91" s="1">
        <v>0</v>
      </c>
      <c r="BB91" s="1">
        <v>0</v>
      </c>
      <c r="BD91" s="1">
        <v>0</v>
      </c>
      <c r="BF91" s="1">
        <v>0</v>
      </c>
      <c r="BH91" s="1">
        <v>1</v>
      </c>
      <c r="BI91" s="1" t="s">
        <v>332</v>
      </c>
      <c r="BJ91" s="1">
        <v>0</v>
      </c>
      <c r="BL91" s="1">
        <v>0</v>
      </c>
      <c r="BN91" s="1">
        <v>0</v>
      </c>
      <c r="BP91" s="1">
        <v>0</v>
      </c>
      <c r="BR91" s="1">
        <v>0</v>
      </c>
      <c r="BT91" s="1">
        <v>0</v>
      </c>
      <c r="BV91" s="1">
        <v>0</v>
      </c>
      <c r="BX91" s="1">
        <v>0</v>
      </c>
      <c r="BZ91" s="1">
        <v>0</v>
      </c>
      <c r="CB91" s="1">
        <v>0</v>
      </c>
      <c r="CD91" s="1">
        <v>0</v>
      </c>
      <c r="CF91" s="1">
        <v>0</v>
      </c>
      <c r="CH91" s="1">
        <v>0</v>
      </c>
      <c r="CJ91" s="1">
        <v>0</v>
      </c>
      <c r="CL91" s="1">
        <v>0</v>
      </c>
      <c r="CN91" s="1">
        <v>0</v>
      </c>
      <c r="CP91" s="1">
        <v>1</v>
      </c>
      <c r="CR91" s="1">
        <v>0</v>
      </c>
      <c r="CS91" s="1" t="s">
        <v>133</v>
      </c>
      <c r="CT91" s="1">
        <v>0</v>
      </c>
      <c r="CV91" s="1">
        <v>1</v>
      </c>
      <c r="CX91" s="1">
        <v>0</v>
      </c>
      <c r="CZ91" s="1">
        <v>0</v>
      </c>
      <c r="DB91" s="7">
        <v>0</v>
      </c>
      <c r="DD91" s="1">
        <v>0</v>
      </c>
      <c r="DF91" s="1">
        <v>0</v>
      </c>
      <c r="DH91" s="1">
        <v>0</v>
      </c>
      <c r="DJ91" s="1">
        <v>0</v>
      </c>
      <c r="DL91" s="7">
        <v>0</v>
      </c>
      <c r="DN91" s="1">
        <v>0</v>
      </c>
      <c r="DP91" s="1">
        <v>0</v>
      </c>
      <c r="DR91" s="1">
        <v>0</v>
      </c>
      <c r="DT91" s="1">
        <v>0</v>
      </c>
      <c r="DV91" s="1">
        <v>0</v>
      </c>
      <c r="DX91" s="1">
        <v>0</v>
      </c>
      <c r="DZ91" s="1">
        <v>1</v>
      </c>
      <c r="EB91" s="1">
        <v>0</v>
      </c>
      <c r="ED91" s="1">
        <v>0</v>
      </c>
      <c r="EF91" s="1">
        <v>0</v>
      </c>
      <c r="EH91" s="7">
        <v>0</v>
      </c>
      <c r="EJ91" s="1">
        <v>0</v>
      </c>
      <c r="EL91" s="1">
        <v>0</v>
      </c>
      <c r="EN91" s="1">
        <v>0</v>
      </c>
      <c r="EP91" s="7">
        <v>0</v>
      </c>
      <c r="ER91" s="7">
        <v>0</v>
      </c>
      <c r="ET91" s="1">
        <v>0</v>
      </c>
      <c r="EV91" s="7">
        <v>0</v>
      </c>
      <c r="EX91" s="7">
        <v>0</v>
      </c>
      <c r="EZ91" s="1">
        <v>0</v>
      </c>
      <c r="FB91" s="1">
        <v>0</v>
      </c>
      <c r="FD91" s="1">
        <v>0</v>
      </c>
      <c r="FF91" s="8">
        <f>SUM(A91:FE91)</f>
        <v>6</v>
      </c>
      <c r="FG91" s="9">
        <f>6/80</f>
        <v>0.075</v>
      </c>
      <c r="FQ91" s="11"/>
    </row>
    <row r="92" spans="1:173" ht="11.25">
      <c r="A92" s="1" t="s">
        <v>76</v>
      </c>
      <c r="B92" s="1">
        <v>0</v>
      </c>
      <c r="D92" s="1">
        <v>0</v>
      </c>
      <c r="F92" s="1">
        <v>0</v>
      </c>
      <c r="H92" s="7">
        <v>0</v>
      </c>
      <c r="J92" s="1">
        <v>0</v>
      </c>
      <c r="L92" s="7">
        <v>0</v>
      </c>
      <c r="N92" s="1">
        <v>0</v>
      </c>
      <c r="P92" s="1">
        <v>0</v>
      </c>
      <c r="R92" s="1">
        <v>0</v>
      </c>
      <c r="T92" s="7">
        <v>0</v>
      </c>
      <c r="V92" s="1">
        <v>0</v>
      </c>
      <c r="X92" s="1">
        <v>0</v>
      </c>
      <c r="Z92" s="1">
        <v>0</v>
      </c>
      <c r="AB92" s="1">
        <v>0</v>
      </c>
      <c r="AD92" s="1">
        <v>0</v>
      </c>
      <c r="AF92" s="1">
        <v>0</v>
      </c>
      <c r="AH92" s="1">
        <v>0</v>
      </c>
      <c r="AJ92" s="1">
        <v>0</v>
      </c>
      <c r="AL92" s="1">
        <v>0</v>
      </c>
      <c r="AN92" s="1">
        <v>0</v>
      </c>
      <c r="AP92" s="1">
        <v>0</v>
      </c>
      <c r="AR92" s="1">
        <v>0</v>
      </c>
      <c r="AT92" s="1">
        <v>0</v>
      </c>
      <c r="AV92" s="1">
        <v>0</v>
      </c>
      <c r="AX92" s="1">
        <v>0</v>
      </c>
      <c r="AZ92" s="1">
        <v>0</v>
      </c>
      <c r="BB92" s="1">
        <v>0</v>
      </c>
      <c r="BD92" s="1">
        <v>0</v>
      </c>
      <c r="BF92" s="1">
        <v>0</v>
      </c>
      <c r="BH92" s="1">
        <v>0</v>
      </c>
      <c r="BJ92" s="1">
        <v>0</v>
      </c>
      <c r="BL92" s="1">
        <v>0</v>
      </c>
      <c r="BN92" s="1">
        <v>0</v>
      </c>
      <c r="BP92" s="1">
        <v>0</v>
      </c>
      <c r="BR92" s="1">
        <v>0</v>
      </c>
      <c r="BT92" s="1">
        <v>0</v>
      </c>
      <c r="BV92" s="1">
        <v>0</v>
      </c>
      <c r="BX92" s="1">
        <v>0</v>
      </c>
      <c r="BZ92" s="1">
        <v>0</v>
      </c>
      <c r="CB92" s="1">
        <v>0</v>
      </c>
      <c r="CD92" s="1">
        <v>0</v>
      </c>
      <c r="CF92" s="1">
        <v>0</v>
      </c>
      <c r="CH92" s="1">
        <v>0</v>
      </c>
      <c r="CJ92" s="1">
        <v>0</v>
      </c>
      <c r="CL92" s="1">
        <v>0</v>
      </c>
      <c r="CN92" s="1">
        <v>0</v>
      </c>
      <c r="CP92" s="1">
        <v>0</v>
      </c>
      <c r="CR92" s="1">
        <v>0</v>
      </c>
      <c r="CT92" s="1">
        <v>0</v>
      </c>
      <c r="CV92" s="1">
        <v>0</v>
      </c>
      <c r="CX92" s="1">
        <v>0</v>
      </c>
      <c r="CZ92" s="1">
        <v>0</v>
      </c>
      <c r="DB92" s="7">
        <v>0</v>
      </c>
      <c r="DD92" s="1">
        <v>0</v>
      </c>
      <c r="DF92" s="1">
        <v>0</v>
      </c>
      <c r="DH92" s="1">
        <v>0</v>
      </c>
      <c r="DJ92" s="1">
        <v>0</v>
      </c>
      <c r="DL92" s="7">
        <v>0</v>
      </c>
      <c r="DN92" s="1">
        <v>0</v>
      </c>
      <c r="DP92" s="1">
        <v>0</v>
      </c>
      <c r="DR92" s="1">
        <v>0</v>
      </c>
      <c r="DT92" s="1">
        <v>0</v>
      </c>
      <c r="DV92" s="1">
        <v>0</v>
      </c>
      <c r="DX92" s="1">
        <v>0</v>
      </c>
      <c r="DZ92" s="1">
        <v>0</v>
      </c>
      <c r="EB92" s="1">
        <v>0</v>
      </c>
      <c r="ED92" s="1">
        <v>0</v>
      </c>
      <c r="EF92" s="1">
        <v>0</v>
      </c>
      <c r="EH92" s="7">
        <v>0</v>
      </c>
      <c r="EJ92" s="1">
        <v>0</v>
      </c>
      <c r="EL92" s="1">
        <v>0</v>
      </c>
      <c r="EN92" s="1">
        <v>0</v>
      </c>
      <c r="EP92" s="7">
        <v>0</v>
      </c>
      <c r="ER92" s="7">
        <v>0</v>
      </c>
      <c r="ET92" s="1">
        <v>0</v>
      </c>
      <c r="EV92" s="7">
        <v>0</v>
      </c>
      <c r="EX92" s="7">
        <v>0</v>
      </c>
      <c r="EZ92" s="1">
        <v>0</v>
      </c>
      <c r="FB92" s="1">
        <v>0</v>
      </c>
      <c r="FD92" s="1">
        <v>0</v>
      </c>
      <c r="FF92" s="8">
        <f>SUM(A92:FE92)</f>
        <v>0</v>
      </c>
      <c r="FG92" s="9">
        <v>0</v>
      </c>
      <c r="FQ92" s="11"/>
    </row>
    <row r="93" spans="1:173" ht="11.25">
      <c r="A93" s="1" t="s">
        <v>77</v>
      </c>
      <c r="B93" s="1">
        <v>0</v>
      </c>
      <c r="D93" s="1">
        <v>0</v>
      </c>
      <c r="F93" s="1">
        <v>0</v>
      </c>
      <c r="H93" s="7">
        <v>0</v>
      </c>
      <c r="J93" s="1">
        <v>1</v>
      </c>
      <c r="L93" s="7">
        <v>1</v>
      </c>
      <c r="M93" s="1" t="s">
        <v>317</v>
      </c>
      <c r="N93" s="1">
        <v>0</v>
      </c>
      <c r="P93" s="1">
        <v>0</v>
      </c>
      <c r="R93" s="1">
        <v>0</v>
      </c>
      <c r="T93" s="7">
        <v>0</v>
      </c>
      <c r="V93" s="1">
        <v>0</v>
      </c>
      <c r="X93" s="1">
        <v>0</v>
      </c>
      <c r="Z93" s="1">
        <v>0</v>
      </c>
      <c r="AB93" s="1">
        <v>0</v>
      </c>
      <c r="AD93" s="1">
        <v>0</v>
      </c>
      <c r="AF93" s="1">
        <v>0</v>
      </c>
      <c r="AH93" s="1">
        <v>0</v>
      </c>
      <c r="AJ93" s="1">
        <v>0</v>
      </c>
      <c r="AL93" s="1">
        <v>0</v>
      </c>
      <c r="AN93" s="1">
        <v>0</v>
      </c>
      <c r="AP93" s="1">
        <v>0</v>
      </c>
      <c r="AR93" s="1">
        <v>1</v>
      </c>
      <c r="AS93" s="1" t="s">
        <v>265</v>
      </c>
      <c r="AT93" s="1">
        <v>0</v>
      </c>
      <c r="AV93" s="1">
        <v>0</v>
      </c>
      <c r="AX93" s="1">
        <v>0</v>
      </c>
      <c r="AZ93" s="1">
        <v>0</v>
      </c>
      <c r="BB93" s="1">
        <v>0</v>
      </c>
      <c r="BD93" s="1">
        <v>0</v>
      </c>
      <c r="BF93" s="1">
        <v>0</v>
      </c>
      <c r="BH93" s="1">
        <v>0</v>
      </c>
      <c r="BJ93" s="1">
        <v>0</v>
      </c>
      <c r="BL93" s="1">
        <v>1</v>
      </c>
      <c r="BM93" s="1" t="s">
        <v>271</v>
      </c>
      <c r="BN93" s="1">
        <v>0</v>
      </c>
      <c r="BP93" s="1">
        <v>0</v>
      </c>
      <c r="BR93" s="1">
        <v>0</v>
      </c>
      <c r="BT93" s="1">
        <v>0</v>
      </c>
      <c r="BV93" s="1">
        <v>1</v>
      </c>
      <c r="BW93" s="1" t="s">
        <v>375</v>
      </c>
      <c r="BX93" s="1">
        <v>0</v>
      </c>
      <c r="BZ93" s="1">
        <v>0</v>
      </c>
      <c r="CB93" s="1">
        <v>0</v>
      </c>
      <c r="CD93" s="1">
        <v>0</v>
      </c>
      <c r="CF93" s="1">
        <v>0</v>
      </c>
      <c r="CH93" s="1">
        <v>0</v>
      </c>
      <c r="CJ93" s="1">
        <v>0</v>
      </c>
      <c r="CL93" s="1">
        <v>0</v>
      </c>
      <c r="CN93" s="1">
        <v>0</v>
      </c>
      <c r="CP93" s="1">
        <v>0</v>
      </c>
      <c r="CR93" s="1">
        <v>0</v>
      </c>
      <c r="CT93" s="1">
        <v>0</v>
      </c>
      <c r="CV93" s="1">
        <v>0</v>
      </c>
      <c r="CX93" s="1">
        <v>0</v>
      </c>
      <c r="CZ93" s="1">
        <v>0</v>
      </c>
      <c r="DB93" s="7">
        <v>0</v>
      </c>
      <c r="DD93" s="1">
        <v>0</v>
      </c>
      <c r="DF93" s="1">
        <v>0</v>
      </c>
      <c r="DH93" s="1">
        <v>0</v>
      </c>
      <c r="DJ93" s="1">
        <v>0</v>
      </c>
      <c r="DL93" s="7">
        <v>0</v>
      </c>
      <c r="DN93" s="1">
        <v>0</v>
      </c>
      <c r="DP93" s="1">
        <v>0</v>
      </c>
      <c r="DR93" s="1">
        <v>0</v>
      </c>
      <c r="DT93" s="1">
        <v>0</v>
      </c>
      <c r="DV93" s="1">
        <v>0</v>
      </c>
      <c r="DX93" s="1">
        <v>0</v>
      </c>
      <c r="DZ93" s="1">
        <v>1</v>
      </c>
      <c r="EB93" s="1">
        <v>0</v>
      </c>
      <c r="ED93" s="1">
        <v>0</v>
      </c>
      <c r="EF93" s="1">
        <v>0</v>
      </c>
      <c r="EH93" s="7">
        <v>0</v>
      </c>
      <c r="EJ93" s="1">
        <v>0</v>
      </c>
      <c r="EL93" s="1">
        <v>0</v>
      </c>
      <c r="EN93" s="1">
        <v>0</v>
      </c>
      <c r="EP93" s="7">
        <v>0</v>
      </c>
      <c r="ER93" s="7">
        <v>0</v>
      </c>
      <c r="ET93" s="1">
        <v>0</v>
      </c>
      <c r="EV93" s="7">
        <v>0</v>
      </c>
      <c r="EX93" s="7">
        <v>0</v>
      </c>
      <c r="EZ93" s="1">
        <v>0</v>
      </c>
      <c r="FB93" s="1">
        <v>0</v>
      </c>
      <c r="FD93" s="1">
        <v>0</v>
      </c>
      <c r="FF93" s="8">
        <f>SUM(A93:FE93)</f>
        <v>6</v>
      </c>
      <c r="FG93" s="9">
        <f>6/80</f>
        <v>0.075</v>
      </c>
      <c r="FQ93" s="11"/>
    </row>
    <row r="94" spans="1:173" ht="11.25">
      <c r="A94" s="1" t="s">
        <v>82</v>
      </c>
      <c r="B94" s="1">
        <v>0</v>
      </c>
      <c r="D94" s="1">
        <v>0</v>
      </c>
      <c r="F94" s="1">
        <v>0</v>
      </c>
      <c r="H94" s="7">
        <v>0</v>
      </c>
      <c r="J94" s="1">
        <v>0</v>
      </c>
      <c r="L94" s="7">
        <v>0</v>
      </c>
      <c r="M94" s="1" t="s">
        <v>317</v>
      </c>
      <c r="N94" s="1">
        <v>1</v>
      </c>
      <c r="O94" s="1" t="s">
        <v>520</v>
      </c>
      <c r="P94" s="1">
        <v>1</v>
      </c>
      <c r="Q94" s="1" t="s">
        <v>520</v>
      </c>
      <c r="R94" s="1">
        <v>0</v>
      </c>
      <c r="T94" s="7">
        <v>0</v>
      </c>
      <c r="V94" s="1">
        <v>0</v>
      </c>
      <c r="X94" s="1">
        <v>0</v>
      </c>
      <c r="Z94" s="1">
        <v>0</v>
      </c>
      <c r="AB94" s="1">
        <v>0</v>
      </c>
      <c r="AD94" s="1">
        <v>0</v>
      </c>
      <c r="AE94" s="1" t="s">
        <v>520</v>
      </c>
      <c r="AF94" s="1">
        <v>0</v>
      </c>
      <c r="AH94" s="1">
        <v>0</v>
      </c>
      <c r="AJ94" s="1">
        <v>0</v>
      </c>
      <c r="AL94" s="1">
        <v>0</v>
      </c>
      <c r="AN94" s="1">
        <v>0</v>
      </c>
      <c r="AP94" s="1">
        <v>0</v>
      </c>
      <c r="AR94" s="1">
        <v>0</v>
      </c>
      <c r="AT94" s="1">
        <v>0</v>
      </c>
      <c r="AV94" s="1">
        <v>0</v>
      </c>
      <c r="AX94" s="1">
        <v>0</v>
      </c>
      <c r="AY94" s="1" t="s">
        <v>520</v>
      </c>
      <c r="AZ94" s="1">
        <v>1</v>
      </c>
      <c r="BB94" s="1">
        <v>1</v>
      </c>
      <c r="BC94" s="1" t="s">
        <v>520</v>
      </c>
      <c r="BD94" s="1">
        <v>1</v>
      </c>
      <c r="BE94" s="1" t="s">
        <v>520</v>
      </c>
      <c r="BF94" s="1">
        <v>0</v>
      </c>
      <c r="BH94" s="1">
        <v>1</v>
      </c>
      <c r="BI94" s="1" t="s">
        <v>569</v>
      </c>
      <c r="BJ94" s="1">
        <v>0</v>
      </c>
      <c r="BL94" s="1">
        <v>1</v>
      </c>
      <c r="BM94" s="1" t="s">
        <v>520</v>
      </c>
      <c r="BN94" s="1">
        <v>0</v>
      </c>
      <c r="BP94" s="1">
        <v>0</v>
      </c>
      <c r="BR94" s="1">
        <v>0</v>
      </c>
      <c r="BT94" s="1">
        <v>0</v>
      </c>
      <c r="BV94" s="1">
        <v>1</v>
      </c>
      <c r="BW94" s="1" t="s">
        <v>520</v>
      </c>
      <c r="BX94" s="1">
        <v>1</v>
      </c>
      <c r="BY94" s="1" t="s">
        <v>317</v>
      </c>
      <c r="BZ94" s="1">
        <v>1</v>
      </c>
      <c r="CA94" s="1" t="s">
        <v>520</v>
      </c>
      <c r="CB94" s="1">
        <v>0</v>
      </c>
      <c r="CD94" s="1">
        <v>0</v>
      </c>
      <c r="CF94" s="1">
        <v>0</v>
      </c>
      <c r="CH94" s="1">
        <v>0</v>
      </c>
      <c r="CJ94" s="1">
        <v>0</v>
      </c>
      <c r="CL94" s="1">
        <v>0</v>
      </c>
      <c r="CN94" s="1">
        <v>0</v>
      </c>
      <c r="CP94" s="1">
        <v>0</v>
      </c>
      <c r="CR94" s="1">
        <v>1</v>
      </c>
      <c r="CS94" s="1" t="s">
        <v>520</v>
      </c>
      <c r="CT94" s="1">
        <v>1</v>
      </c>
      <c r="CU94" s="1" t="s">
        <v>520</v>
      </c>
      <c r="CV94" s="1">
        <v>1</v>
      </c>
      <c r="CW94" s="1" t="s">
        <v>520</v>
      </c>
      <c r="CX94" s="1">
        <v>0</v>
      </c>
      <c r="CZ94" s="1">
        <v>0</v>
      </c>
      <c r="DB94" s="7">
        <v>0</v>
      </c>
      <c r="DD94" s="1">
        <v>0</v>
      </c>
      <c r="DF94" s="1">
        <v>0</v>
      </c>
      <c r="DH94" s="1">
        <v>1</v>
      </c>
      <c r="DI94" s="1" t="s">
        <v>520</v>
      </c>
      <c r="DJ94" s="1">
        <v>0</v>
      </c>
      <c r="DL94" s="7">
        <v>0</v>
      </c>
      <c r="DN94" s="1">
        <v>0</v>
      </c>
      <c r="DP94" s="1">
        <v>0</v>
      </c>
      <c r="DR94" s="1">
        <v>0</v>
      </c>
      <c r="DT94" s="1">
        <v>0</v>
      </c>
      <c r="DV94" s="1">
        <v>0</v>
      </c>
      <c r="DX94" s="1">
        <v>1</v>
      </c>
      <c r="DZ94" s="1">
        <v>0</v>
      </c>
      <c r="EB94" s="1">
        <v>0</v>
      </c>
      <c r="ED94" s="1">
        <v>0</v>
      </c>
      <c r="EF94" s="1">
        <v>0</v>
      </c>
      <c r="EH94" s="7">
        <v>1</v>
      </c>
      <c r="EI94" s="1" t="s">
        <v>520</v>
      </c>
      <c r="EJ94" s="1">
        <v>1</v>
      </c>
      <c r="EK94" s="1" t="s">
        <v>520</v>
      </c>
      <c r="EL94" s="1">
        <v>0</v>
      </c>
      <c r="EM94" s="1" t="s">
        <v>520</v>
      </c>
      <c r="EN94" s="1">
        <v>0</v>
      </c>
      <c r="EP94" s="7">
        <v>0</v>
      </c>
      <c r="ER94" s="7">
        <v>0</v>
      </c>
      <c r="ET94" s="1">
        <v>0</v>
      </c>
      <c r="EV94" s="7">
        <v>0</v>
      </c>
      <c r="EX94" s="7">
        <v>0</v>
      </c>
      <c r="EZ94" s="1">
        <v>0</v>
      </c>
      <c r="FB94" s="1">
        <v>0</v>
      </c>
      <c r="FD94" s="1">
        <v>0</v>
      </c>
      <c r="FF94" s="8">
        <f>SUM(A94:FE94)</f>
        <v>17</v>
      </c>
      <c r="FG94" s="9">
        <f>17/80</f>
        <v>0.2125</v>
      </c>
      <c r="FQ94" s="11"/>
    </row>
    <row r="95" spans="1:173" ht="11.25">
      <c r="A95" s="1" t="s">
        <v>117</v>
      </c>
      <c r="B95" s="1">
        <v>1</v>
      </c>
      <c r="D95" s="1">
        <v>0</v>
      </c>
      <c r="F95" s="1">
        <v>0</v>
      </c>
      <c r="H95" s="7">
        <v>1</v>
      </c>
      <c r="J95" s="1">
        <v>1</v>
      </c>
      <c r="L95" s="7">
        <v>0</v>
      </c>
      <c r="N95" s="1">
        <v>0</v>
      </c>
      <c r="P95" s="1">
        <v>0</v>
      </c>
      <c r="R95" s="1">
        <v>0</v>
      </c>
      <c r="T95" s="7">
        <v>0</v>
      </c>
      <c r="V95" s="1">
        <v>0</v>
      </c>
      <c r="X95" s="1">
        <v>0</v>
      </c>
      <c r="Z95" s="1">
        <v>0</v>
      </c>
      <c r="AB95" s="1">
        <v>0</v>
      </c>
      <c r="AD95" s="1">
        <v>0</v>
      </c>
      <c r="AF95" s="1">
        <v>0</v>
      </c>
      <c r="AH95" s="1">
        <v>0</v>
      </c>
      <c r="AJ95" s="1">
        <v>0</v>
      </c>
      <c r="AL95" s="1">
        <v>0</v>
      </c>
      <c r="AN95" s="1">
        <v>0</v>
      </c>
      <c r="AP95" s="1">
        <v>1</v>
      </c>
      <c r="AR95" s="1">
        <v>0</v>
      </c>
      <c r="AT95" s="1">
        <v>0</v>
      </c>
      <c r="AV95" s="1">
        <v>0</v>
      </c>
      <c r="AX95" s="1">
        <v>0</v>
      </c>
      <c r="AZ95" s="1">
        <v>0</v>
      </c>
      <c r="BB95" s="1">
        <v>0</v>
      </c>
      <c r="BD95" s="1">
        <v>0</v>
      </c>
      <c r="BF95" s="1">
        <v>0</v>
      </c>
      <c r="BH95" s="1">
        <v>1</v>
      </c>
      <c r="BJ95" s="1">
        <v>0</v>
      </c>
      <c r="BL95" s="1">
        <v>0</v>
      </c>
      <c r="BN95" s="1">
        <v>0</v>
      </c>
      <c r="BP95" s="1">
        <v>0</v>
      </c>
      <c r="BR95" s="1">
        <v>0</v>
      </c>
      <c r="BT95" s="1">
        <v>0</v>
      </c>
      <c r="BV95" s="1">
        <v>0</v>
      </c>
      <c r="BX95" s="1">
        <v>0</v>
      </c>
      <c r="BZ95" s="1">
        <v>0</v>
      </c>
      <c r="CB95" s="1">
        <v>0</v>
      </c>
      <c r="CD95" s="1">
        <v>0</v>
      </c>
      <c r="CF95" s="1">
        <v>0</v>
      </c>
      <c r="CH95" s="1">
        <v>0</v>
      </c>
      <c r="CJ95" s="1">
        <v>0</v>
      </c>
      <c r="CL95" s="1">
        <v>0</v>
      </c>
      <c r="CN95" s="1">
        <v>0</v>
      </c>
      <c r="CP95" s="1">
        <v>0</v>
      </c>
      <c r="CR95" s="1">
        <v>0</v>
      </c>
      <c r="CT95" s="1">
        <v>0</v>
      </c>
      <c r="CV95" s="1">
        <v>0</v>
      </c>
      <c r="CX95" s="1">
        <v>0</v>
      </c>
      <c r="CZ95" s="1">
        <v>0</v>
      </c>
      <c r="DB95" s="7">
        <v>0</v>
      </c>
      <c r="DD95" s="1">
        <v>0</v>
      </c>
      <c r="DF95" s="1">
        <v>0</v>
      </c>
      <c r="DH95" s="1">
        <v>0</v>
      </c>
      <c r="DJ95" s="1">
        <v>0</v>
      </c>
      <c r="DL95" s="7">
        <v>0</v>
      </c>
      <c r="DN95" s="1">
        <v>0</v>
      </c>
      <c r="DP95" s="1">
        <v>0</v>
      </c>
      <c r="DR95" s="1">
        <v>0</v>
      </c>
      <c r="DT95" s="1">
        <v>0</v>
      </c>
      <c r="DV95" s="1">
        <v>0</v>
      </c>
      <c r="DX95" s="1">
        <v>0</v>
      </c>
      <c r="DZ95" s="1">
        <v>0</v>
      </c>
      <c r="EB95" s="1">
        <v>0</v>
      </c>
      <c r="ED95" s="1">
        <v>0</v>
      </c>
      <c r="EF95" s="1">
        <v>0</v>
      </c>
      <c r="EH95" s="7">
        <v>0</v>
      </c>
      <c r="EJ95" s="1">
        <v>0</v>
      </c>
      <c r="EL95" s="1">
        <v>0</v>
      </c>
      <c r="EN95" s="1">
        <v>0</v>
      </c>
      <c r="EP95" s="7">
        <v>0</v>
      </c>
      <c r="ER95" s="7">
        <v>0</v>
      </c>
      <c r="ET95" s="1">
        <v>0</v>
      </c>
      <c r="EV95" s="7">
        <v>0</v>
      </c>
      <c r="EX95" s="7">
        <v>0</v>
      </c>
      <c r="EZ95" s="1">
        <v>0</v>
      </c>
      <c r="FB95" s="1">
        <v>0</v>
      </c>
      <c r="FD95" s="1">
        <v>0</v>
      </c>
      <c r="FF95" s="8">
        <f>SUM(A95:FE95)</f>
        <v>5</v>
      </c>
      <c r="FG95" s="9">
        <f>5/80</f>
        <v>0.0625</v>
      </c>
      <c r="FQ95" s="11"/>
    </row>
    <row r="96" spans="1:173" ht="11.25">
      <c r="A96" s="1" t="s">
        <v>79</v>
      </c>
      <c r="B96" s="1">
        <v>0</v>
      </c>
      <c r="D96" s="1">
        <v>0</v>
      </c>
      <c r="F96" s="1">
        <v>0</v>
      </c>
      <c r="H96" s="7">
        <v>0</v>
      </c>
      <c r="J96" s="1">
        <v>0</v>
      </c>
      <c r="L96" s="7">
        <v>0</v>
      </c>
      <c r="N96" s="1">
        <v>0</v>
      </c>
      <c r="P96" s="1">
        <v>0</v>
      </c>
      <c r="R96" s="1">
        <v>0</v>
      </c>
      <c r="T96" s="7">
        <v>0</v>
      </c>
      <c r="V96" s="1">
        <v>0</v>
      </c>
      <c r="X96" s="1">
        <v>0</v>
      </c>
      <c r="Z96" s="1">
        <v>0</v>
      </c>
      <c r="AB96" s="1">
        <v>0</v>
      </c>
      <c r="AD96" s="1">
        <v>0</v>
      </c>
      <c r="AF96" s="1">
        <v>0</v>
      </c>
      <c r="AH96" s="1">
        <v>0</v>
      </c>
      <c r="AJ96" s="1">
        <v>0</v>
      </c>
      <c r="AL96" s="1">
        <v>0</v>
      </c>
      <c r="AN96" s="1">
        <v>0</v>
      </c>
      <c r="AP96" s="1">
        <v>0</v>
      </c>
      <c r="AR96" s="1">
        <v>0</v>
      </c>
      <c r="AT96" s="1">
        <v>0</v>
      </c>
      <c r="AV96" s="1">
        <v>0</v>
      </c>
      <c r="AX96" s="1">
        <v>0</v>
      </c>
      <c r="AZ96" s="1">
        <v>0</v>
      </c>
      <c r="BB96" s="1">
        <v>0</v>
      </c>
      <c r="BD96" s="1">
        <v>0</v>
      </c>
      <c r="BF96" s="1">
        <v>0</v>
      </c>
      <c r="BH96" s="1">
        <v>1</v>
      </c>
      <c r="BJ96" s="1">
        <v>0</v>
      </c>
      <c r="BL96" s="1">
        <v>0</v>
      </c>
      <c r="BN96" s="1">
        <v>0</v>
      </c>
      <c r="BP96" s="1">
        <v>0</v>
      </c>
      <c r="BR96" s="1">
        <v>0</v>
      </c>
      <c r="BT96" s="1">
        <v>0</v>
      </c>
      <c r="BV96" s="1">
        <v>0</v>
      </c>
      <c r="BX96" s="1">
        <v>0</v>
      </c>
      <c r="BZ96" s="1">
        <v>0</v>
      </c>
      <c r="CB96" s="1">
        <v>0</v>
      </c>
      <c r="CD96" s="1">
        <v>0</v>
      </c>
      <c r="CF96" s="1">
        <v>0</v>
      </c>
      <c r="CH96" s="1">
        <v>0</v>
      </c>
      <c r="CJ96" s="1">
        <v>0</v>
      </c>
      <c r="CL96" s="1">
        <v>0</v>
      </c>
      <c r="CN96" s="1">
        <v>0</v>
      </c>
      <c r="CP96" s="1">
        <v>0</v>
      </c>
      <c r="CR96" s="1">
        <v>0</v>
      </c>
      <c r="CT96" s="1">
        <v>0</v>
      </c>
      <c r="CV96" s="1">
        <v>0</v>
      </c>
      <c r="CX96" s="1">
        <v>0</v>
      </c>
      <c r="CZ96" s="1">
        <v>0</v>
      </c>
      <c r="DB96" s="7">
        <v>0</v>
      </c>
      <c r="DD96" s="1">
        <v>0</v>
      </c>
      <c r="DF96" s="1">
        <v>0</v>
      </c>
      <c r="DH96" s="1">
        <v>0</v>
      </c>
      <c r="DJ96" s="1">
        <v>0</v>
      </c>
      <c r="DL96" s="7">
        <v>0</v>
      </c>
      <c r="DN96" s="1">
        <v>0</v>
      </c>
      <c r="DP96" s="1">
        <v>0</v>
      </c>
      <c r="DR96" s="1">
        <v>0</v>
      </c>
      <c r="DT96" s="1">
        <v>0</v>
      </c>
      <c r="DV96" s="1">
        <v>0</v>
      </c>
      <c r="DX96" s="1">
        <v>0</v>
      </c>
      <c r="DZ96" s="1">
        <v>0</v>
      </c>
      <c r="EB96" s="1">
        <v>0</v>
      </c>
      <c r="ED96" s="1">
        <v>0</v>
      </c>
      <c r="EF96" s="1">
        <v>0</v>
      </c>
      <c r="EH96" s="7">
        <v>0</v>
      </c>
      <c r="EJ96" s="1">
        <v>0</v>
      </c>
      <c r="EL96" s="1">
        <v>0</v>
      </c>
      <c r="EN96" s="1">
        <v>0</v>
      </c>
      <c r="EP96" s="7">
        <v>0</v>
      </c>
      <c r="ER96" s="7">
        <v>0</v>
      </c>
      <c r="ET96" s="1">
        <v>0</v>
      </c>
      <c r="EV96" s="7">
        <v>0</v>
      </c>
      <c r="EX96" s="7">
        <v>0</v>
      </c>
      <c r="EZ96" s="1">
        <v>0</v>
      </c>
      <c r="FB96" s="1">
        <v>0</v>
      </c>
      <c r="FD96" s="1">
        <v>0</v>
      </c>
      <c r="FF96" s="8">
        <f>SUM(A96:FE96)</f>
        <v>1</v>
      </c>
      <c r="FG96" s="9">
        <f>1/80</f>
        <v>0.0125</v>
      </c>
      <c r="FQ96" s="11"/>
    </row>
    <row r="97" spans="1:173" ht="11.25">
      <c r="A97" s="1" t="s">
        <v>80</v>
      </c>
      <c r="B97" s="1">
        <v>0</v>
      </c>
      <c r="D97" s="1">
        <v>0</v>
      </c>
      <c r="F97" s="1">
        <v>0</v>
      </c>
      <c r="H97" s="7">
        <v>1</v>
      </c>
      <c r="J97" s="1">
        <v>0</v>
      </c>
      <c r="L97" s="7">
        <v>1</v>
      </c>
      <c r="N97" s="1">
        <v>0</v>
      </c>
      <c r="P97" s="1">
        <v>0</v>
      </c>
      <c r="R97" s="1">
        <v>0</v>
      </c>
      <c r="T97" s="7">
        <v>0</v>
      </c>
      <c r="V97" s="1">
        <v>0</v>
      </c>
      <c r="X97" s="1">
        <v>0</v>
      </c>
      <c r="Z97" s="1">
        <v>0</v>
      </c>
      <c r="AB97" s="1">
        <v>0</v>
      </c>
      <c r="AD97" s="1">
        <v>0</v>
      </c>
      <c r="AF97" s="1">
        <v>0</v>
      </c>
      <c r="AH97" s="1">
        <v>0</v>
      </c>
      <c r="AJ97" s="1">
        <v>0</v>
      </c>
      <c r="AL97" s="1">
        <v>0</v>
      </c>
      <c r="AN97" s="1">
        <v>0</v>
      </c>
      <c r="AP97" s="1">
        <v>1</v>
      </c>
      <c r="AR97" s="1">
        <v>0</v>
      </c>
      <c r="AT97" s="1">
        <v>0</v>
      </c>
      <c r="AV97" s="1">
        <v>1</v>
      </c>
      <c r="AX97" s="1">
        <v>0</v>
      </c>
      <c r="AZ97" s="1">
        <v>1</v>
      </c>
      <c r="BB97" s="1">
        <v>0</v>
      </c>
      <c r="BD97" s="1">
        <v>0</v>
      </c>
      <c r="BF97" s="1">
        <v>0</v>
      </c>
      <c r="BH97" s="1">
        <v>1</v>
      </c>
      <c r="BJ97" s="1">
        <v>0</v>
      </c>
      <c r="BL97" s="1">
        <v>0</v>
      </c>
      <c r="BN97" s="1">
        <v>0</v>
      </c>
      <c r="BP97" s="1">
        <v>0</v>
      </c>
      <c r="BR97" s="1">
        <v>0</v>
      </c>
      <c r="BT97" s="1">
        <v>0</v>
      </c>
      <c r="BV97" s="1">
        <v>1</v>
      </c>
      <c r="BX97" s="1">
        <v>0</v>
      </c>
      <c r="BZ97" s="1">
        <v>0</v>
      </c>
      <c r="CB97" s="1">
        <v>0</v>
      </c>
      <c r="CD97" s="1">
        <v>0</v>
      </c>
      <c r="CF97" s="1">
        <v>0</v>
      </c>
      <c r="CH97" s="1">
        <v>0</v>
      </c>
      <c r="CJ97" s="1">
        <v>0</v>
      </c>
      <c r="CL97" s="1">
        <v>0</v>
      </c>
      <c r="CN97" s="1">
        <v>0</v>
      </c>
      <c r="CP97" s="1">
        <v>0</v>
      </c>
      <c r="CR97" s="1">
        <v>0</v>
      </c>
      <c r="CT97" s="1">
        <v>0</v>
      </c>
      <c r="CV97" s="1">
        <v>0</v>
      </c>
      <c r="CX97" s="1">
        <v>0</v>
      </c>
      <c r="CZ97" s="1">
        <v>0</v>
      </c>
      <c r="DB97" s="7">
        <v>0</v>
      </c>
      <c r="DD97" s="1">
        <v>0</v>
      </c>
      <c r="DF97" s="1">
        <v>0</v>
      </c>
      <c r="DH97" s="1">
        <v>1</v>
      </c>
      <c r="DJ97" s="1">
        <v>0</v>
      </c>
      <c r="DL97" s="7">
        <v>0</v>
      </c>
      <c r="DN97" s="1">
        <v>0</v>
      </c>
      <c r="DP97" s="1">
        <v>0</v>
      </c>
      <c r="DR97" s="1">
        <v>0</v>
      </c>
      <c r="DT97" s="1">
        <v>0</v>
      </c>
      <c r="DV97" s="1">
        <v>0</v>
      </c>
      <c r="DX97" s="1">
        <v>0</v>
      </c>
      <c r="DZ97" s="1">
        <v>0</v>
      </c>
      <c r="EB97" s="1">
        <v>0</v>
      </c>
      <c r="ED97" s="1">
        <v>1</v>
      </c>
      <c r="EF97" s="1">
        <v>0</v>
      </c>
      <c r="EH97" s="7">
        <v>0</v>
      </c>
      <c r="EJ97" s="1">
        <v>1</v>
      </c>
      <c r="EL97" s="1">
        <v>0</v>
      </c>
      <c r="EN97" s="1">
        <v>0</v>
      </c>
      <c r="EP97" s="7">
        <v>0</v>
      </c>
      <c r="ER97" s="7">
        <v>0</v>
      </c>
      <c r="ET97" s="1">
        <v>0</v>
      </c>
      <c r="EV97" s="7">
        <v>0</v>
      </c>
      <c r="EX97" s="7">
        <v>0</v>
      </c>
      <c r="EZ97" s="1">
        <v>0</v>
      </c>
      <c r="FB97" s="1">
        <v>0</v>
      </c>
      <c r="FD97" s="1">
        <v>0</v>
      </c>
      <c r="FF97" s="8">
        <f>SUM(A97:FE97)</f>
        <v>10</v>
      </c>
      <c r="FG97" s="9">
        <f>10/80</f>
        <v>0.125</v>
      </c>
      <c r="FQ97" s="11"/>
    </row>
    <row r="98" spans="1:173" ht="11.25">
      <c r="A98" s="1" t="s">
        <v>286</v>
      </c>
      <c r="B98" s="1">
        <v>0</v>
      </c>
      <c r="D98" s="1">
        <v>0</v>
      </c>
      <c r="F98" s="1">
        <v>0</v>
      </c>
      <c r="H98" s="7">
        <v>0</v>
      </c>
      <c r="J98" s="1">
        <v>0</v>
      </c>
      <c r="L98" s="7">
        <v>0</v>
      </c>
      <c r="N98" s="1">
        <v>0</v>
      </c>
      <c r="P98" s="1">
        <v>0</v>
      </c>
      <c r="R98" s="1">
        <v>0</v>
      </c>
      <c r="T98" s="7">
        <v>0</v>
      </c>
      <c r="V98" s="1">
        <v>0</v>
      </c>
      <c r="X98" s="1">
        <v>0</v>
      </c>
      <c r="Z98" s="1">
        <v>0</v>
      </c>
      <c r="AB98" s="1">
        <v>0</v>
      </c>
      <c r="AD98" s="1">
        <v>0</v>
      </c>
      <c r="AF98" s="1">
        <v>0</v>
      </c>
      <c r="AH98" s="1">
        <v>0</v>
      </c>
      <c r="AJ98" s="1">
        <v>0</v>
      </c>
      <c r="AL98" s="1">
        <v>0</v>
      </c>
      <c r="AN98" s="1">
        <v>0</v>
      </c>
      <c r="AP98" s="1">
        <v>0</v>
      </c>
      <c r="AR98" s="1">
        <v>0</v>
      </c>
      <c r="AT98" s="1">
        <v>0</v>
      </c>
      <c r="AV98" s="1">
        <v>0</v>
      </c>
      <c r="AX98" s="1">
        <v>0</v>
      </c>
      <c r="AZ98" s="1">
        <v>0</v>
      </c>
      <c r="BB98" s="1">
        <v>0</v>
      </c>
      <c r="BD98" s="1">
        <v>0</v>
      </c>
      <c r="BF98" s="1">
        <v>0</v>
      </c>
      <c r="BH98" s="1">
        <v>0</v>
      </c>
      <c r="BJ98" s="1">
        <v>0</v>
      </c>
      <c r="BL98" s="1">
        <v>0</v>
      </c>
      <c r="BN98" s="1">
        <v>0</v>
      </c>
      <c r="BP98" s="1">
        <v>0</v>
      </c>
      <c r="BR98" s="1">
        <v>0</v>
      </c>
      <c r="BT98" s="1">
        <v>0</v>
      </c>
      <c r="BV98" s="1">
        <v>0</v>
      </c>
      <c r="BX98" s="1">
        <v>0</v>
      </c>
      <c r="BZ98" s="1">
        <v>0</v>
      </c>
      <c r="CB98" s="1">
        <v>0</v>
      </c>
      <c r="CD98" s="1">
        <v>0</v>
      </c>
      <c r="CF98" s="1">
        <v>0</v>
      </c>
      <c r="CH98" s="1">
        <v>0</v>
      </c>
      <c r="CJ98" s="1">
        <v>0</v>
      </c>
      <c r="CL98" s="1">
        <v>0</v>
      </c>
      <c r="CN98" s="1">
        <v>0</v>
      </c>
      <c r="CP98" s="1">
        <v>0</v>
      </c>
      <c r="CR98" s="1">
        <v>0</v>
      </c>
      <c r="CT98" s="1">
        <v>0</v>
      </c>
      <c r="CV98" s="1">
        <v>0</v>
      </c>
      <c r="CX98" s="1">
        <v>0</v>
      </c>
      <c r="CZ98" s="1">
        <v>0</v>
      </c>
      <c r="DB98" s="7">
        <v>0</v>
      </c>
      <c r="DD98" s="1">
        <v>0</v>
      </c>
      <c r="DF98" s="1">
        <v>0</v>
      </c>
      <c r="DH98" s="1">
        <v>0</v>
      </c>
      <c r="DJ98" s="1">
        <v>0</v>
      </c>
      <c r="DL98" s="7">
        <v>0</v>
      </c>
      <c r="DN98" s="1">
        <v>0</v>
      </c>
      <c r="DP98" s="1">
        <v>0</v>
      </c>
      <c r="DR98" s="1">
        <v>0</v>
      </c>
      <c r="DT98" s="1">
        <v>0</v>
      </c>
      <c r="DV98" s="1">
        <v>0</v>
      </c>
      <c r="DX98" s="1">
        <v>0</v>
      </c>
      <c r="DZ98" s="1">
        <v>0</v>
      </c>
      <c r="EB98" s="1">
        <v>0</v>
      </c>
      <c r="ED98" s="1">
        <v>0</v>
      </c>
      <c r="EF98" s="1">
        <v>0</v>
      </c>
      <c r="EH98" s="7">
        <v>0</v>
      </c>
      <c r="EJ98" s="1">
        <v>0</v>
      </c>
      <c r="EL98" s="1">
        <v>0</v>
      </c>
      <c r="EN98" s="1">
        <v>0</v>
      </c>
      <c r="EP98" s="7">
        <v>0</v>
      </c>
      <c r="ER98" s="7">
        <v>0</v>
      </c>
      <c r="ET98" s="1">
        <v>0</v>
      </c>
      <c r="EV98" s="7">
        <v>0</v>
      </c>
      <c r="EX98" s="7">
        <v>0</v>
      </c>
      <c r="EZ98" s="1">
        <v>0</v>
      </c>
      <c r="FB98" s="1">
        <v>0</v>
      </c>
      <c r="FD98" s="1">
        <v>0</v>
      </c>
      <c r="FF98" s="8">
        <f>SUM(A98:FE98)</f>
        <v>0</v>
      </c>
      <c r="FG98" s="9">
        <v>0</v>
      </c>
      <c r="FQ98" s="11"/>
    </row>
    <row r="99" spans="1:173" ht="11.25">
      <c r="A99" s="1" t="s">
        <v>285</v>
      </c>
      <c r="B99" s="1">
        <v>1</v>
      </c>
      <c r="D99" s="1">
        <v>0</v>
      </c>
      <c r="F99" s="1">
        <v>0</v>
      </c>
      <c r="H99" s="7">
        <v>0</v>
      </c>
      <c r="J99" s="1">
        <v>0</v>
      </c>
      <c r="L99" s="7">
        <v>0</v>
      </c>
      <c r="N99" s="1">
        <v>1</v>
      </c>
      <c r="P99" s="1">
        <v>0</v>
      </c>
      <c r="R99" s="1">
        <v>0</v>
      </c>
      <c r="T99" s="7">
        <v>0</v>
      </c>
      <c r="V99" s="1">
        <v>0</v>
      </c>
      <c r="X99" s="1">
        <v>0</v>
      </c>
      <c r="Z99" s="1">
        <v>0</v>
      </c>
      <c r="AB99" s="1">
        <v>0</v>
      </c>
      <c r="AD99" s="1">
        <v>0</v>
      </c>
      <c r="AF99" s="1">
        <v>0</v>
      </c>
      <c r="AH99" s="1">
        <v>0</v>
      </c>
      <c r="AJ99" s="1">
        <v>0</v>
      </c>
      <c r="AL99" s="1">
        <v>0</v>
      </c>
      <c r="AN99" s="1">
        <v>0</v>
      </c>
      <c r="AP99" s="1">
        <v>0</v>
      </c>
      <c r="AR99" s="1">
        <v>0</v>
      </c>
      <c r="AT99" s="1">
        <v>0</v>
      </c>
      <c r="AV99" s="1">
        <v>0</v>
      </c>
      <c r="AX99" s="1">
        <v>0</v>
      </c>
      <c r="AZ99" s="1">
        <v>0</v>
      </c>
      <c r="BB99" s="1">
        <v>0</v>
      </c>
      <c r="BD99" s="1">
        <v>0</v>
      </c>
      <c r="BF99" s="1">
        <v>0</v>
      </c>
      <c r="BH99" s="1">
        <v>0</v>
      </c>
      <c r="BJ99" s="1">
        <v>0</v>
      </c>
      <c r="BL99" s="1">
        <v>0</v>
      </c>
      <c r="BN99" s="1">
        <v>0</v>
      </c>
      <c r="BP99" s="1">
        <v>0</v>
      </c>
      <c r="BR99" s="1">
        <v>0</v>
      </c>
      <c r="BT99" s="1">
        <v>0</v>
      </c>
      <c r="BV99" s="1">
        <v>0</v>
      </c>
      <c r="BX99" s="1">
        <v>0</v>
      </c>
      <c r="BZ99" s="1">
        <v>0</v>
      </c>
      <c r="CB99" s="1">
        <v>0</v>
      </c>
      <c r="CD99" s="1">
        <v>0</v>
      </c>
      <c r="CF99" s="1">
        <v>0</v>
      </c>
      <c r="CH99" s="1">
        <v>0</v>
      </c>
      <c r="CJ99" s="1">
        <v>0</v>
      </c>
      <c r="CL99" s="1">
        <v>0</v>
      </c>
      <c r="CN99" s="1">
        <v>0</v>
      </c>
      <c r="CP99" s="1">
        <v>0</v>
      </c>
      <c r="CR99" s="1">
        <v>0</v>
      </c>
      <c r="CT99" s="1">
        <v>0</v>
      </c>
      <c r="CV99" s="1">
        <v>0</v>
      </c>
      <c r="CX99" s="1">
        <v>0</v>
      </c>
      <c r="CZ99" s="1">
        <v>0</v>
      </c>
      <c r="DB99" s="7">
        <v>0</v>
      </c>
      <c r="DD99" s="1">
        <v>0</v>
      </c>
      <c r="DF99" s="1">
        <v>0</v>
      </c>
      <c r="DH99" s="1">
        <v>0</v>
      </c>
      <c r="DJ99" s="1">
        <v>0</v>
      </c>
      <c r="DL99" s="7">
        <v>0</v>
      </c>
      <c r="DN99" s="1">
        <v>0</v>
      </c>
      <c r="DP99" s="1">
        <v>0</v>
      </c>
      <c r="DR99" s="1">
        <v>0</v>
      </c>
      <c r="DT99" s="1">
        <v>0</v>
      </c>
      <c r="DV99" s="1">
        <v>0</v>
      </c>
      <c r="DX99" s="1">
        <v>0</v>
      </c>
      <c r="DZ99" s="1">
        <v>0</v>
      </c>
      <c r="EB99" s="1">
        <v>0</v>
      </c>
      <c r="ED99" s="1">
        <v>0</v>
      </c>
      <c r="EF99" s="1">
        <v>1</v>
      </c>
      <c r="EG99" s="1" t="s">
        <v>594</v>
      </c>
      <c r="EH99" s="7">
        <v>0</v>
      </c>
      <c r="EJ99" s="1">
        <v>0</v>
      </c>
      <c r="EL99" s="1">
        <v>0</v>
      </c>
      <c r="EN99" s="1">
        <v>0</v>
      </c>
      <c r="EP99" s="7">
        <v>0</v>
      </c>
      <c r="ER99" s="7">
        <v>0</v>
      </c>
      <c r="ET99" s="1">
        <v>0</v>
      </c>
      <c r="EV99" s="7">
        <v>0</v>
      </c>
      <c r="EX99" s="7">
        <v>0</v>
      </c>
      <c r="EZ99" s="1">
        <v>0</v>
      </c>
      <c r="FB99" s="1">
        <v>0</v>
      </c>
      <c r="FD99" s="1">
        <v>0</v>
      </c>
      <c r="FF99" s="8">
        <f>SUM(A99:FE99)</f>
        <v>3</v>
      </c>
      <c r="FG99" s="9">
        <f>3/80</f>
        <v>0.0375</v>
      </c>
      <c r="FQ99" s="11"/>
    </row>
    <row r="100" spans="1:173" ht="22.5">
      <c r="A100" s="1" t="s">
        <v>83</v>
      </c>
      <c r="B100" s="1">
        <v>0</v>
      </c>
      <c r="D100" s="1">
        <v>0</v>
      </c>
      <c r="F100" s="1">
        <v>0</v>
      </c>
      <c r="H100" s="7">
        <v>0</v>
      </c>
      <c r="J100" s="1">
        <v>1</v>
      </c>
      <c r="L100" s="7">
        <v>0</v>
      </c>
      <c r="N100" s="1">
        <v>0</v>
      </c>
      <c r="P100" s="1">
        <v>1</v>
      </c>
      <c r="R100" s="1">
        <v>0</v>
      </c>
      <c r="T100" s="7">
        <v>0</v>
      </c>
      <c r="V100" s="1">
        <v>0</v>
      </c>
      <c r="X100" s="1">
        <v>0</v>
      </c>
      <c r="Z100" s="1">
        <v>0</v>
      </c>
      <c r="AB100" s="1">
        <v>0</v>
      </c>
      <c r="AD100" s="1">
        <v>1</v>
      </c>
      <c r="AF100" s="1">
        <v>0</v>
      </c>
      <c r="AH100" s="1">
        <v>0</v>
      </c>
      <c r="AJ100" s="1">
        <v>0</v>
      </c>
      <c r="AL100" s="1">
        <v>0</v>
      </c>
      <c r="AN100" s="1">
        <v>0</v>
      </c>
      <c r="AP100" s="1">
        <v>0</v>
      </c>
      <c r="AR100" s="1">
        <v>0</v>
      </c>
      <c r="AT100" s="1">
        <v>0</v>
      </c>
      <c r="AV100" s="1">
        <v>1</v>
      </c>
      <c r="AX100" s="1">
        <v>1</v>
      </c>
      <c r="AZ100" s="1">
        <v>1</v>
      </c>
      <c r="BB100" s="1">
        <v>0</v>
      </c>
      <c r="BD100" s="1">
        <v>1</v>
      </c>
      <c r="BF100" s="1">
        <v>0</v>
      </c>
      <c r="BH100" s="1">
        <v>0</v>
      </c>
      <c r="BJ100" s="1">
        <v>0</v>
      </c>
      <c r="BL100" s="1">
        <v>1</v>
      </c>
      <c r="BN100" s="1">
        <v>0</v>
      </c>
      <c r="BP100" s="1">
        <v>0</v>
      </c>
      <c r="BR100" s="1">
        <v>0</v>
      </c>
      <c r="BT100" s="1">
        <v>0</v>
      </c>
      <c r="BV100" s="1">
        <v>0</v>
      </c>
      <c r="BX100" s="1">
        <v>0</v>
      </c>
      <c r="BZ100" s="1">
        <v>1</v>
      </c>
      <c r="CB100" s="1">
        <v>0</v>
      </c>
      <c r="CD100" s="1">
        <v>0</v>
      </c>
      <c r="CF100" s="1">
        <v>0</v>
      </c>
      <c r="CH100" s="1">
        <v>0</v>
      </c>
      <c r="CJ100" s="1">
        <v>0</v>
      </c>
      <c r="CL100" s="1">
        <v>0</v>
      </c>
      <c r="CN100" s="1">
        <v>0</v>
      </c>
      <c r="CP100" s="1">
        <v>0</v>
      </c>
      <c r="CR100" s="1">
        <v>0</v>
      </c>
      <c r="CT100" s="1">
        <v>0</v>
      </c>
      <c r="CV100" s="1">
        <v>1</v>
      </c>
      <c r="CX100" s="1">
        <v>0</v>
      </c>
      <c r="CZ100" s="1">
        <v>0</v>
      </c>
      <c r="DB100" s="7">
        <v>1</v>
      </c>
      <c r="DD100" s="1">
        <v>0</v>
      </c>
      <c r="DF100" s="1">
        <v>0</v>
      </c>
      <c r="DH100" s="1">
        <v>0</v>
      </c>
      <c r="DJ100" s="1">
        <v>0</v>
      </c>
      <c r="DL100" s="7">
        <v>0</v>
      </c>
      <c r="DN100" s="1">
        <v>1</v>
      </c>
      <c r="DO100" s="1" t="s">
        <v>515</v>
      </c>
      <c r="DP100" s="1">
        <v>0</v>
      </c>
      <c r="DR100" s="1">
        <v>0</v>
      </c>
      <c r="DT100" s="1">
        <v>0</v>
      </c>
      <c r="DV100" s="1">
        <v>0</v>
      </c>
      <c r="DX100" s="1">
        <v>1</v>
      </c>
      <c r="DZ100" s="1">
        <v>0</v>
      </c>
      <c r="EB100" s="1">
        <v>0</v>
      </c>
      <c r="ED100" s="1">
        <v>0</v>
      </c>
      <c r="EF100" s="1">
        <v>0</v>
      </c>
      <c r="EH100" s="7">
        <v>1</v>
      </c>
      <c r="EJ100" s="1">
        <v>1</v>
      </c>
      <c r="EL100" s="1">
        <v>0</v>
      </c>
      <c r="EN100" s="1">
        <v>0</v>
      </c>
      <c r="EP100" s="7">
        <v>0</v>
      </c>
      <c r="ER100" s="7">
        <v>0</v>
      </c>
      <c r="ET100" s="1">
        <v>0</v>
      </c>
      <c r="EV100" s="7">
        <v>0</v>
      </c>
      <c r="EX100" s="7">
        <v>0</v>
      </c>
      <c r="EZ100" s="1">
        <v>0</v>
      </c>
      <c r="FB100" s="1">
        <v>0</v>
      </c>
      <c r="FD100" s="1">
        <v>1</v>
      </c>
      <c r="FF100" s="8">
        <f>SUM(A100:FE100)</f>
        <v>16</v>
      </c>
      <c r="FG100" s="9">
        <f>16/80</f>
        <v>0.2</v>
      </c>
      <c r="FQ100" s="11"/>
    </row>
    <row r="101" spans="1:173" ht="11.25">
      <c r="A101" s="1" t="s">
        <v>84</v>
      </c>
      <c r="B101" s="1">
        <v>0</v>
      </c>
      <c r="D101" s="1">
        <v>0</v>
      </c>
      <c r="F101" s="1">
        <v>0</v>
      </c>
      <c r="H101" s="7">
        <v>0</v>
      </c>
      <c r="J101" s="1">
        <v>0</v>
      </c>
      <c r="L101" s="7">
        <v>1</v>
      </c>
      <c r="N101" s="1">
        <v>0</v>
      </c>
      <c r="P101" s="1">
        <v>0</v>
      </c>
      <c r="R101" s="1">
        <v>0</v>
      </c>
      <c r="T101" s="7">
        <v>0</v>
      </c>
      <c r="V101" s="1">
        <v>0</v>
      </c>
      <c r="X101" s="1">
        <v>0</v>
      </c>
      <c r="Z101" s="1">
        <v>0</v>
      </c>
      <c r="AB101" s="1">
        <v>0</v>
      </c>
      <c r="AD101" s="1">
        <v>0</v>
      </c>
      <c r="AF101" s="1">
        <v>0</v>
      </c>
      <c r="AH101" s="1">
        <v>0</v>
      </c>
      <c r="AI101" s="1" t="s">
        <v>133</v>
      </c>
      <c r="AJ101" s="1">
        <v>0</v>
      </c>
      <c r="AL101" s="1">
        <v>0</v>
      </c>
      <c r="AN101" s="1">
        <v>0</v>
      </c>
      <c r="AP101" s="1">
        <v>0</v>
      </c>
      <c r="AR101" s="1">
        <v>0</v>
      </c>
      <c r="AT101" s="1">
        <v>0</v>
      </c>
      <c r="AV101" s="1">
        <v>0</v>
      </c>
      <c r="AX101" s="1">
        <v>0</v>
      </c>
      <c r="AZ101" s="1">
        <v>1</v>
      </c>
      <c r="BB101" s="1">
        <v>0</v>
      </c>
      <c r="BD101" s="1">
        <v>0</v>
      </c>
      <c r="BF101" s="1">
        <v>0</v>
      </c>
      <c r="BJ101" s="1">
        <v>0</v>
      </c>
      <c r="BL101" s="1">
        <v>0</v>
      </c>
      <c r="BN101" s="1">
        <v>0</v>
      </c>
      <c r="BP101" s="1">
        <v>0</v>
      </c>
      <c r="BR101" s="1">
        <v>0</v>
      </c>
      <c r="BT101" s="1">
        <v>0</v>
      </c>
      <c r="BV101" s="1">
        <v>0</v>
      </c>
      <c r="BX101" s="1">
        <v>0</v>
      </c>
      <c r="BZ101" s="1">
        <v>0</v>
      </c>
      <c r="CB101" s="1">
        <v>0</v>
      </c>
      <c r="CD101" s="1">
        <v>0</v>
      </c>
      <c r="CF101" s="1">
        <v>0</v>
      </c>
      <c r="CH101" s="1">
        <v>0</v>
      </c>
      <c r="CJ101" s="1">
        <v>0</v>
      </c>
      <c r="CL101" s="1">
        <v>0</v>
      </c>
      <c r="CN101" s="1">
        <v>0</v>
      </c>
      <c r="CP101" s="1">
        <v>0</v>
      </c>
      <c r="CR101" s="1">
        <v>0</v>
      </c>
      <c r="CT101" s="1">
        <v>0</v>
      </c>
      <c r="CV101" s="1">
        <v>0</v>
      </c>
      <c r="CX101" s="1">
        <v>0</v>
      </c>
      <c r="CZ101" s="1">
        <v>0</v>
      </c>
      <c r="DB101" s="7">
        <v>0</v>
      </c>
      <c r="DD101" s="1">
        <v>0</v>
      </c>
      <c r="DF101" s="1">
        <v>0</v>
      </c>
      <c r="DH101" s="1">
        <v>0</v>
      </c>
      <c r="DJ101" s="1">
        <v>0</v>
      </c>
      <c r="DL101" s="7">
        <v>0</v>
      </c>
      <c r="DN101" s="1">
        <v>0</v>
      </c>
      <c r="DP101" s="1">
        <v>0</v>
      </c>
      <c r="DR101" s="1">
        <v>0</v>
      </c>
      <c r="DT101" s="1">
        <v>0</v>
      </c>
      <c r="DV101" s="1">
        <v>0</v>
      </c>
      <c r="DX101" s="1">
        <v>0</v>
      </c>
      <c r="DZ101" s="1">
        <v>0</v>
      </c>
      <c r="EB101" s="1">
        <v>0</v>
      </c>
      <c r="ED101" s="1">
        <v>1</v>
      </c>
      <c r="EF101" s="1">
        <v>0</v>
      </c>
      <c r="EH101" s="7">
        <v>0</v>
      </c>
      <c r="EJ101" s="1">
        <v>0</v>
      </c>
      <c r="EL101" s="1">
        <v>0</v>
      </c>
      <c r="EN101" s="1">
        <v>0</v>
      </c>
      <c r="ER101" s="7">
        <v>0</v>
      </c>
      <c r="ET101" s="1">
        <v>0</v>
      </c>
      <c r="EV101" s="7">
        <v>0</v>
      </c>
      <c r="EX101" s="7">
        <v>0</v>
      </c>
      <c r="EZ101" s="1">
        <v>0</v>
      </c>
      <c r="FB101" s="1">
        <v>0</v>
      </c>
      <c r="FD101" s="1">
        <v>0</v>
      </c>
      <c r="FF101" s="8">
        <f>SUM(A101:FE101)</f>
        <v>3</v>
      </c>
      <c r="FG101" s="9">
        <f>3/80</f>
        <v>0.0375</v>
      </c>
      <c r="FQ101" s="11"/>
    </row>
    <row r="102" spans="1:173" ht="11.25">
      <c r="A102" s="1" t="s">
        <v>85</v>
      </c>
      <c r="B102" s="1">
        <v>0</v>
      </c>
      <c r="D102" s="1">
        <v>0</v>
      </c>
      <c r="F102" s="1">
        <v>0</v>
      </c>
      <c r="H102" s="7">
        <v>0</v>
      </c>
      <c r="J102" s="1">
        <v>0</v>
      </c>
      <c r="L102" s="7">
        <v>0</v>
      </c>
      <c r="N102" s="1">
        <v>0</v>
      </c>
      <c r="P102" s="1">
        <v>0</v>
      </c>
      <c r="R102" s="1">
        <v>0</v>
      </c>
      <c r="T102" s="7">
        <v>0</v>
      </c>
      <c r="V102" s="1">
        <v>0</v>
      </c>
      <c r="X102" s="1">
        <v>0</v>
      </c>
      <c r="Z102" s="1">
        <v>0</v>
      </c>
      <c r="AB102" s="1">
        <v>0</v>
      </c>
      <c r="AD102" s="1">
        <v>0</v>
      </c>
      <c r="AF102" s="1">
        <v>0</v>
      </c>
      <c r="AH102" s="1">
        <v>0</v>
      </c>
      <c r="AJ102" s="1">
        <v>0</v>
      </c>
      <c r="AL102" s="1">
        <v>0</v>
      </c>
      <c r="AN102" s="1">
        <v>0</v>
      </c>
      <c r="AP102" s="1">
        <v>0</v>
      </c>
      <c r="AR102" s="1">
        <v>0</v>
      </c>
      <c r="AT102" s="1">
        <v>0</v>
      </c>
      <c r="AV102" s="1">
        <v>0</v>
      </c>
      <c r="AX102" s="1">
        <v>0</v>
      </c>
      <c r="AZ102" s="1">
        <v>0</v>
      </c>
      <c r="BB102" s="1">
        <v>0</v>
      </c>
      <c r="BD102" s="1">
        <v>0</v>
      </c>
      <c r="BF102" s="1">
        <v>0</v>
      </c>
      <c r="BH102" s="1">
        <v>0</v>
      </c>
      <c r="BJ102" s="1">
        <v>0</v>
      </c>
      <c r="BL102" s="1">
        <v>0</v>
      </c>
      <c r="BN102" s="1">
        <v>0</v>
      </c>
      <c r="BP102" s="1">
        <v>0</v>
      </c>
      <c r="BR102" s="1">
        <v>0</v>
      </c>
      <c r="BT102" s="1">
        <v>0</v>
      </c>
      <c r="BV102" s="1">
        <v>0</v>
      </c>
      <c r="BX102" s="1">
        <v>0</v>
      </c>
      <c r="BZ102" s="1">
        <v>0</v>
      </c>
      <c r="CB102" s="1">
        <v>0</v>
      </c>
      <c r="CD102" s="1">
        <v>0</v>
      </c>
      <c r="CF102" s="1">
        <v>0</v>
      </c>
      <c r="CH102" s="1">
        <v>0</v>
      </c>
      <c r="CJ102" s="1">
        <v>0</v>
      </c>
      <c r="CL102" s="1">
        <v>0</v>
      </c>
      <c r="CN102" s="1">
        <v>0</v>
      </c>
      <c r="CP102" s="1">
        <v>0</v>
      </c>
      <c r="CR102" s="1">
        <v>0</v>
      </c>
      <c r="CT102" s="1">
        <v>0</v>
      </c>
      <c r="CV102" s="1">
        <v>0</v>
      </c>
      <c r="CX102" s="1">
        <v>0</v>
      </c>
      <c r="CZ102" s="1">
        <v>0</v>
      </c>
      <c r="DB102" s="7">
        <v>0</v>
      </c>
      <c r="DD102" s="1">
        <v>0</v>
      </c>
      <c r="DF102" s="1">
        <v>0</v>
      </c>
      <c r="DH102" s="1">
        <v>0</v>
      </c>
      <c r="DJ102" s="1">
        <v>0</v>
      </c>
      <c r="DL102" s="7">
        <v>0</v>
      </c>
      <c r="DN102" s="1">
        <v>0</v>
      </c>
      <c r="DP102" s="1">
        <v>0</v>
      </c>
      <c r="DR102" s="1">
        <v>0</v>
      </c>
      <c r="DT102" s="1">
        <v>0</v>
      </c>
      <c r="DV102" s="1">
        <v>0</v>
      </c>
      <c r="DX102" s="1">
        <v>0</v>
      </c>
      <c r="DZ102" s="1">
        <v>0</v>
      </c>
      <c r="EB102" s="1">
        <v>0</v>
      </c>
      <c r="ED102" s="1">
        <v>0</v>
      </c>
      <c r="EF102" s="1">
        <v>0</v>
      </c>
      <c r="EH102" s="7">
        <v>0</v>
      </c>
      <c r="EJ102" s="1">
        <v>0</v>
      </c>
      <c r="EL102" s="1">
        <v>0</v>
      </c>
      <c r="EN102" s="1">
        <v>0</v>
      </c>
      <c r="EP102" s="7">
        <v>0</v>
      </c>
      <c r="ER102" s="7">
        <v>0</v>
      </c>
      <c r="ET102" s="1">
        <v>0</v>
      </c>
      <c r="EV102" s="7">
        <v>0</v>
      </c>
      <c r="EX102" s="7">
        <v>0</v>
      </c>
      <c r="EZ102" s="1">
        <v>0</v>
      </c>
      <c r="FB102" s="1">
        <v>0</v>
      </c>
      <c r="FD102" s="1">
        <v>0</v>
      </c>
      <c r="FF102" s="8">
        <f>SUM(A102:FE102)</f>
        <v>0</v>
      </c>
      <c r="FG102" s="9">
        <v>0</v>
      </c>
      <c r="FQ102" s="11"/>
    </row>
    <row r="103" spans="1:173" ht="45">
      <c r="A103" s="1" t="s">
        <v>86</v>
      </c>
      <c r="B103" s="1">
        <v>1</v>
      </c>
      <c r="D103" s="1">
        <v>0</v>
      </c>
      <c r="F103" s="1">
        <v>0</v>
      </c>
      <c r="H103" s="7">
        <v>1</v>
      </c>
      <c r="J103" s="1">
        <v>1</v>
      </c>
      <c r="L103" s="7">
        <v>1</v>
      </c>
      <c r="M103" s="1" t="s">
        <v>113</v>
      </c>
      <c r="N103" s="1">
        <v>1</v>
      </c>
      <c r="O103" s="1" t="s">
        <v>113</v>
      </c>
      <c r="P103" s="1">
        <v>1</v>
      </c>
      <c r="R103" s="1">
        <v>1</v>
      </c>
      <c r="S103" s="1" t="s">
        <v>113</v>
      </c>
      <c r="T103" s="7">
        <v>0</v>
      </c>
      <c r="V103" s="1">
        <v>1</v>
      </c>
      <c r="X103" s="1">
        <v>1</v>
      </c>
      <c r="Y103" s="1" t="s">
        <v>113</v>
      </c>
      <c r="Z103" s="1">
        <v>0</v>
      </c>
      <c r="AA103" s="1" t="s">
        <v>541</v>
      </c>
      <c r="AB103" s="1">
        <v>1</v>
      </c>
      <c r="AC103" s="1" t="s">
        <v>113</v>
      </c>
      <c r="AD103" s="1">
        <v>0</v>
      </c>
      <c r="AE103" s="1" t="s">
        <v>260</v>
      </c>
      <c r="AF103" s="1">
        <v>0</v>
      </c>
      <c r="AH103" s="1">
        <v>1</v>
      </c>
      <c r="AJ103" s="1">
        <v>0</v>
      </c>
      <c r="AL103" s="1">
        <v>1</v>
      </c>
      <c r="AM103" s="1" t="s">
        <v>113</v>
      </c>
      <c r="AN103" s="1">
        <v>1</v>
      </c>
      <c r="AO103" s="1" t="s">
        <v>386</v>
      </c>
      <c r="AP103" s="1">
        <v>1</v>
      </c>
      <c r="AR103" s="1">
        <v>1</v>
      </c>
      <c r="AT103" s="1">
        <v>1</v>
      </c>
      <c r="AV103" s="1">
        <v>1</v>
      </c>
      <c r="AX103" s="1">
        <v>1</v>
      </c>
      <c r="AY103" s="1" t="s">
        <v>280</v>
      </c>
      <c r="AZ103" s="1">
        <v>1</v>
      </c>
      <c r="BA103" s="1" t="s">
        <v>113</v>
      </c>
      <c r="BB103" s="1">
        <v>1</v>
      </c>
      <c r="BC103" s="1" t="s">
        <v>113</v>
      </c>
      <c r="BD103" s="1">
        <v>1</v>
      </c>
      <c r="BE103" s="1" t="s">
        <v>280</v>
      </c>
      <c r="BF103" s="1">
        <v>1</v>
      </c>
      <c r="BG103" s="1" t="s">
        <v>113</v>
      </c>
      <c r="BH103" s="1">
        <v>1</v>
      </c>
      <c r="BI103" s="1" t="s">
        <v>280</v>
      </c>
      <c r="BJ103" s="1">
        <v>0</v>
      </c>
      <c r="BL103" s="1">
        <v>1</v>
      </c>
      <c r="BM103" s="1" t="s">
        <v>113</v>
      </c>
      <c r="BN103" s="1">
        <v>1</v>
      </c>
      <c r="BP103" s="1">
        <v>1</v>
      </c>
      <c r="BR103" s="1">
        <v>1</v>
      </c>
      <c r="BS103" s="1" t="s">
        <v>113</v>
      </c>
      <c r="BT103" s="1">
        <v>0</v>
      </c>
      <c r="BV103" s="1">
        <v>0</v>
      </c>
      <c r="BW103" s="1" t="s">
        <v>287</v>
      </c>
      <c r="BX103" s="1">
        <v>1</v>
      </c>
      <c r="BY103" s="1" t="s">
        <v>280</v>
      </c>
      <c r="BZ103" s="1">
        <v>0</v>
      </c>
      <c r="CA103" s="1" t="s">
        <v>386</v>
      </c>
      <c r="CB103" s="1">
        <v>1</v>
      </c>
      <c r="CC103" s="1" t="s">
        <v>280</v>
      </c>
      <c r="CD103" s="1">
        <v>0</v>
      </c>
      <c r="CE103" s="1" t="s">
        <v>287</v>
      </c>
      <c r="CF103" s="1">
        <v>0</v>
      </c>
      <c r="CH103" s="1">
        <v>0</v>
      </c>
      <c r="CJ103" s="1">
        <v>1</v>
      </c>
      <c r="CK103" s="1" t="s">
        <v>280</v>
      </c>
      <c r="CL103" s="1">
        <v>1</v>
      </c>
      <c r="CM103" s="1" t="s">
        <v>510</v>
      </c>
      <c r="CN103" s="1">
        <v>1</v>
      </c>
      <c r="CO103" s="1" t="s">
        <v>280</v>
      </c>
      <c r="CP103" s="1">
        <v>1</v>
      </c>
      <c r="CQ103" s="1" t="s">
        <v>280</v>
      </c>
      <c r="CR103" s="1">
        <v>1</v>
      </c>
      <c r="CS103" s="1" t="s">
        <v>398</v>
      </c>
      <c r="CT103" s="1">
        <v>0</v>
      </c>
      <c r="CV103" s="1">
        <v>0</v>
      </c>
      <c r="CW103" s="1" t="s">
        <v>113</v>
      </c>
      <c r="CX103" s="1">
        <v>0</v>
      </c>
      <c r="CZ103" s="1">
        <v>0</v>
      </c>
      <c r="DB103" s="7">
        <v>0</v>
      </c>
      <c r="DC103" s="1" t="s">
        <v>113</v>
      </c>
      <c r="DD103" s="1">
        <v>1</v>
      </c>
      <c r="DE103" s="1" t="s">
        <v>113</v>
      </c>
      <c r="DF103" s="1">
        <v>1</v>
      </c>
      <c r="DG103" s="1" t="s">
        <v>280</v>
      </c>
      <c r="DH103" s="1">
        <v>1</v>
      </c>
      <c r="DI103" s="1" t="s">
        <v>280</v>
      </c>
      <c r="DJ103" s="1">
        <v>0</v>
      </c>
      <c r="DK103" s="1" t="s">
        <v>287</v>
      </c>
      <c r="DL103" s="1">
        <v>1</v>
      </c>
      <c r="DM103" s="1" t="s">
        <v>113</v>
      </c>
      <c r="DN103" s="1">
        <v>1</v>
      </c>
      <c r="DO103" s="1" t="s">
        <v>386</v>
      </c>
      <c r="DP103" s="1">
        <v>0</v>
      </c>
      <c r="DR103" s="1">
        <v>1</v>
      </c>
      <c r="DT103" s="1">
        <v>1</v>
      </c>
      <c r="DU103" s="1" t="s">
        <v>113</v>
      </c>
      <c r="DV103" s="1">
        <v>1</v>
      </c>
      <c r="DW103" s="1" t="s">
        <v>280</v>
      </c>
      <c r="DX103" s="1">
        <v>0</v>
      </c>
      <c r="DY103" s="1" t="s">
        <v>113</v>
      </c>
      <c r="DZ103" s="1">
        <v>1</v>
      </c>
      <c r="EA103" s="1" t="s">
        <v>113</v>
      </c>
      <c r="EB103" s="1">
        <v>1</v>
      </c>
      <c r="EC103" s="1" t="s">
        <v>280</v>
      </c>
      <c r="ED103" s="1">
        <v>1</v>
      </c>
      <c r="EE103" s="1" t="s">
        <v>386</v>
      </c>
      <c r="EF103" s="1">
        <v>1</v>
      </c>
      <c r="EH103" s="7">
        <v>1</v>
      </c>
      <c r="EI103" s="1" t="s">
        <v>113</v>
      </c>
      <c r="EJ103" s="1">
        <v>1</v>
      </c>
      <c r="EK103" s="1" t="s">
        <v>280</v>
      </c>
      <c r="EL103" s="1">
        <v>1</v>
      </c>
      <c r="EM103" s="1" t="s">
        <v>113</v>
      </c>
      <c r="EN103" s="1">
        <v>0</v>
      </c>
      <c r="EO103" s="1" t="s">
        <v>113</v>
      </c>
      <c r="EP103" s="1">
        <v>1</v>
      </c>
      <c r="EQ103" s="1" t="s">
        <v>113</v>
      </c>
      <c r="ER103" s="7">
        <v>0</v>
      </c>
      <c r="ES103" s="1" t="s">
        <v>113</v>
      </c>
      <c r="ET103" s="1">
        <v>0</v>
      </c>
      <c r="EV103" s="7">
        <v>0</v>
      </c>
      <c r="EX103" s="7">
        <v>0</v>
      </c>
      <c r="EY103" s="1" t="s">
        <v>287</v>
      </c>
      <c r="EZ103" s="1">
        <v>1</v>
      </c>
      <c r="FB103" s="1">
        <v>0</v>
      </c>
      <c r="FC103" s="1" t="s">
        <v>599</v>
      </c>
      <c r="FD103" s="1">
        <v>1</v>
      </c>
      <c r="FE103" s="1" t="s">
        <v>113</v>
      </c>
      <c r="FF103" s="8">
        <f>SUM(A103:FE103)</f>
        <v>52</v>
      </c>
      <c r="FG103" s="9">
        <f>52/80</f>
        <v>0.65</v>
      </c>
      <c r="FQ103" s="11"/>
    </row>
    <row r="104" spans="1:173" ht="45">
      <c r="A104" s="1" t="s">
        <v>152</v>
      </c>
      <c r="B104" s="1">
        <v>1</v>
      </c>
      <c r="D104" s="1">
        <v>1</v>
      </c>
      <c r="F104" s="1">
        <v>0</v>
      </c>
      <c r="H104" s="7">
        <v>1</v>
      </c>
      <c r="J104" s="1">
        <v>1</v>
      </c>
      <c r="L104" s="7">
        <v>1</v>
      </c>
      <c r="N104" s="1">
        <v>1</v>
      </c>
      <c r="P104" s="1">
        <v>1</v>
      </c>
      <c r="R104" s="1">
        <v>1</v>
      </c>
      <c r="T104" s="7">
        <v>1</v>
      </c>
      <c r="V104" s="1">
        <v>1</v>
      </c>
      <c r="X104" s="1">
        <v>1</v>
      </c>
      <c r="Z104" s="1">
        <v>1</v>
      </c>
      <c r="AB104" s="1">
        <v>1</v>
      </c>
      <c r="AD104" s="1">
        <v>1</v>
      </c>
      <c r="AF104" s="1">
        <v>1</v>
      </c>
      <c r="AH104" s="1">
        <v>1</v>
      </c>
      <c r="AJ104" s="1">
        <v>1</v>
      </c>
      <c r="AL104" s="1">
        <v>1</v>
      </c>
      <c r="AN104" s="1">
        <v>1</v>
      </c>
      <c r="AP104" s="1">
        <v>1</v>
      </c>
      <c r="AR104" s="1">
        <v>1</v>
      </c>
      <c r="AT104" s="1">
        <v>1</v>
      </c>
      <c r="AV104" s="1">
        <v>1</v>
      </c>
      <c r="AX104" s="1">
        <v>1</v>
      </c>
      <c r="AZ104" s="1">
        <v>1</v>
      </c>
      <c r="BB104" s="1">
        <v>1</v>
      </c>
      <c r="BD104" s="1">
        <v>1</v>
      </c>
      <c r="BF104" s="1">
        <v>1</v>
      </c>
      <c r="BH104" s="1">
        <v>1</v>
      </c>
      <c r="BJ104" s="1">
        <v>1</v>
      </c>
      <c r="BL104" s="1">
        <v>1</v>
      </c>
      <c r="BN104" s="1">
        <v>1</v>
      </c>
      <c r="BP104" s="1">
        <v>0</v>
      </c>
      <c r="BR104" s="1">
        <v>0</v>
      </c>
      <c r="BT104" s="1">
        <v>1</v>
      </c>
      <c r="BV104" s="1">
        <v>1</v>
      </c>
      <c r="BX104" s="1">
        <v>1</v>
      </c>
      <c r="BZ104" s="1">
        <v>0</v>
      </c>
      <c r="CB104" s="1">
        <v>1</v>
      </c>
      <c r="CD104" s="1">
        <v>1</v>
      </c>
      <c r="CF104" s="1">
        <v>0</v>
      </c>
      <c r="CH104" s="1">
        <v>1</v>
      </c>
      <c r="CJ104" s="1">
        <v>1</v>
      </c>
      <c r="CL104" s="1">
        <v>1</v>
      </c>
      <c r="CN104" s="1">
        <v>1</v>
      </c>
      <c r="CP104" s="1">
        <v>1</v>
      </c>
      <c r="CR104" s="1">
        <v>1</v>
      </c>
      <c r="CT104" s="1">
        <v>1</v>
      </c>
      <c r="CV104" s="1">
        <v>1</v>
      </c>
      <c r="CX104" s="1">
        <v>1</v>
      </c>
      <c r="CZ104" s="1">
        <v>1</v>
      </c>
      <c r="DB104" s="7">
        <v>1</v>
      </c>
      <c r="DD104" s="1">
        <v>1</v>
      </c>
      <c r="DF104" s="1">
        <v>1</v>
      </c>
      <c r="DH104" s="1">
        <v>1</v>
      </c>
      <c r="DJ104" s="1">
        <v>0</v>
      </c>
      <c r="DL104" s="7">
        <v>0</v>
      </c>
      <c r="DN104" s="1">
        <v>1</v>
      </c>
      <c r="DP104" s="1">
        <v>0</v>
      </c>
      <c r="DR104" s="1">
        <v>0</v>
      </c>
      <c r="DT104" s="1">
        <v>1</v>
      </c>
      <c r="DV104" s="1">
        <v>1</v>
      </c>
      <c r="DX104" s="1">
        <v>1</v>
      </c>
      <c r="DZ104" s="1">
        <v>1</v>
      </c>
      <c r="EB104" s="1">
        <v>1</v>
      </c>
      <c r="ED104" s="1">
        <v>1</v>
      </c>
      <c r="EF104" s="1">
        <v>1</v>
      </c>
      <c r="EH104" s="1">
        <v>0</v>
      </c>
      <c r="EI104" s="1"/>
      <c r="EJ104" s="1">
        <v>1</v>
      </c>
      <c r="EL104" s="1">
        <v>0</v>
      </c>
      <c r="EN104" s="1">
        <v>1</v>
      </c>
      <c r="EP104" s="7">
        <v>1</v>
      </c>
      <c r="ER104" s="7">
        <v>0</v>
      </c>
      <c r="ET104" s="1">
        <v>0</v>
      </c>
      <c r="EV104" s="7">
        <v>0</v>
      </c>
      <c r="EX104" s="7">
        <v>0</v>
      </c>
      <c r="EZ104" s="1">
        <v>0</v>
      </c>
      <c r="FB104" s="1">
        <v>1</v>
      </c>
      <c r="FD104" s="1">
        <v>0</v>
      </c>
      <c r="FE104" s="1" t="s">
        <v>600</v>
      </c>
      <c r="FF104" s="8">
        <f>SUM(A104:FE104)</f>
        <v>63</v>
      </c>
      <c r="FG104" s="9">
        <f>63/80</f>
        <v>0.7875</v>
      </c>
      <c r="FQ104" s="11"/>
    </row>
    <row r="105" spans="1:173" ht="22.5">
      <c r="A105" s="1" t="s">
        <v>87</v>
      </c>
      <c r="B105" s="1">
        <v>0</v>
      </c>
      <c r="D105" s="1">
        <v>0</v>
      </c>
      <c r="F105" s="1">
        <v>0</v>
      </c>
      <c r="H105" s="7">
        <v>1</v>
      </c>
      <c r="J105" s="1">
        <v>0</v>
      </c>
      <c r="L105" s="7">
        <v>1</v>
      </c>
      <c r="N105" s="1">
        <v>0</v>
      </c>
      <c r="P105" s="1">
        <v>0</v>
      </c>
      <c r="R105" s="1">
        <v>0</v>
      </c>
      <c r="T105" s="7">
        <v>0</v>
      </c>
      <c r="V105" s="1">
        <v>0</v>
      </c>
      <c r="X105" s="1">
        <v>0</v>
      </c>
      <c r="Z105" s="1">
        <v>0</v>
      </c>
      <c r="AB105" s="1">
        <v>0</v>
      </c>
      <c r="AD105" s="1">
        <v>0</v>
      </c>
      <c r="AF105" s="1">
        <v>0</v>
      </c>
      <c r="AH105" s="1">
        <v>0</v>
      </c>
      <c r="AJ105" s="1">
        <v>0</v>
      </c>
      <c r="AL105" s="1">
        <v>0</v>
      </c>
      <c r="AN105" s="1">
        <v>0</v>
      </c>
      <c r="AP105" s="1">
        <v>0</v>
      </c>
      <c r="AR105" s="1">
        <v>0</v>
      </c>
      <c r="AT105" s="1">
        <v>0</v>
      </c>
      <c r="AV105" s="1">
        <v>0</v>
      </c>
      <c r="AX105" s="1">
        <v>0</v>
      </c>
      <c r="AZ105" s="1">
        <v>0</v>
      </c>
      <c r="BB105" s="1">
        <v>0</v>
      </c>
      <c r="BD105" s="1">
        <v>1</v>
      </c>
      <c r="BF105" s="1">
        <v>1</v>
      </c>
      <c r="BH105" s="1">
        <v>1</v>
      </c>
      <c r="BI105" s="1" t="s">
        <v>330</v>
      </c>
      <c r="BJ105" s="1">
        <v>1</v>
      </c>
      <c r="BL105" s="1">
        <v>0</v>
      </c>
      <c r="BN105" s="1">
        <v>0</v>
      </c>
      <c r="BP105" s="1">
        <v>0</v>
      </c>
      <c r="BR105" s="1">
        <v>0</v>
      </c>
      <c r="BT105" s="1">
        <v>0</v>
      </c>
      <c r="BV105" s="1">
        <v>1</v>
      </c>
      <c r="BX105" s="1">
        <v>1</v>
      </c>
      <c r="BZ105" s="1">
        <v>0</v>
      </c>
      <c r="CB105" s="1">
        <v>0</v>
      </c>
      <c r="CD105" s="1">
        <v>0</v>
      </c>
      <c r="CF105" s="1">
        <v>0</v>
      </c>
      <c r="CH105" s="1">
        <v>0</v>
      </c>
      <c r="CJ105" s="1">
        <v>0</v>
      </c>
      <c r="CL105" s="1">
        <v>0</v>
      </c>
      <c r="CN105" s="1">
        <v>0</v>
      </c>
      <c r="CP105" s="1">
        <v>0</v>
      </c>
      <c r="CR105" s="1">
        <v>0</v>
      </c>
      <c r="CT105" s="1">
        <v>0</v>
      </c>
      <c r="CV105" s="1">
        <v>1</v>
      </c>
      <c r="CX105" s="1">
        <v>0</v>
      </c>
      <c r="CZ105" s="1">
        <v>0</v>
      </c>
      <c r="DB105" s="7">
        <v>0</v>
      </c>
      <c r="DD105" s="1">
        <v>0</v>
      </c>
      <c r="DF105" s="1">
        <v>0</v>
      </c>
      <c r="DH105" s="1">
        <v>0</v>
      </c>
      <c r="DJ105" s="1">
        <v>0</v>
      </c>
      <c r="DL105" s="7">
        <v>1</v>
      </c>
      <c r="DN105" s="1">
        <v>0</v>
      </c>
      <c r="DP105" s="1">
        <v>0</v>
      </c>
      <c r="DR105" s="1">
        <v>0</v>
      </c>
      <c r="DT105" s="1">
        <v>0</v>
      </c>
      <c r="DV105" s="1">
        <v>0</v>
      </c>
      <c r="DX105" s="1">
        <v>0</v>
      </c>
      <c r="DZ105" s="1">
        <v>0</v>
      </c>
      <c r="EB105" s="1">
        <v>0</v>
      </c>
      <c r="ED105" s="1">
        <v>0</v>
      </c>
      <c r="EF105" s="1">
        <v>0</v>
      </c>
      <c r="EH105" s="7">
        <v>1</v>
      </c>
      <c r="EI105" s="1" t="s">
        <v>137</v>
      </c>
      <c r="EJ105" s="1">
        <v>1</v>
      </c>
      <c r="EK105" s="1" t="s">
        <v>469</v>
      </c>
      <c r="EL105" s="1">
        <v>0</v>
      </c>
      <c r="EN105" s="1">
        <v>1</v>
      </c>
      <c r="EO105" s="1" t="s">
        <v>202</v>
      </c>
      <c r="EP105" s="7">
        <v>0</v>
      </c>
      <c r="ER105" s="7">
        <v>1</v>
      </c>
      <c r="ET105" s="1">
        <v>1</v>
      </c>
      <c r="EU105" s="1" t="s">
        <v>157</v>
      </c>
      <c r="EV105" s="7">
        <v>0</v>
      </c>
      <c r="EX105" s="7">
        <v>0</v>
      </c>
      <c r="EZ105" s="1">
        <v>0</v>
      </c>
      <c r="FB105" s="1">
        <v>1</v>
      </c>
      <c r="FD105" s="1">
        <v>1</v>
      </c>
      <c r="FF105" s="8">
        <f>SUM(A105:FE105)</f>
        <v>17</v>
      </c>
      <c r="FG105" s="9">
        <f>17/80</f>
        <v>0.2125</v>
      </c>
      <c r="FQ105" s="11"/>
    </row>
    <row r="106" spans="1:173" ht="22.5">
      <c r="A106" s="1" t="s">
        <v>111</v>
      </c>
      <c r="B106" s="1">
        <v>0</v>
      </c>
      <c r="D106" s="1">
        <v>1</v>
      </c>
      <c r="F106" s="1">
        <v>0</v>
      </c>
      <c r="H106" s="7">
        <v>1</v>
      </c>
      <c r="J106" s="1">
        <v>0</v>
      </c>
      <c r="L106" s="7">
        <v>0</v>
      </c>
      <c r="N106" s="1">
        <v>0</v>
      </c>
      <c r="P106" s="1">
        <v>0</v>
      </c>
      <c r="R106" s="1">
        <v>0</v>
      </c>
      <c r="T106" s="7">
        <v>0</v>
      </c>
      <c r="V106" s="1">
        <v>0</v>
      </c>
      <c r="X106" s="1">
        <v>0</v>
      </c>
      <c r="Z106" s="1">
        <v>0</v>
      </c>
      <c r="AB106" s="1">
        <v>0</v>
      </c>
      <c r="AD106" s="1">
        <v>0</v>
      </c>
      <c r="AF106" s="1">
        <v>0</v>
      </c>
      <c r="AH106" s="1">
        <v>0</v>
      </c>
      <c r="AJ106" s="1">
        <v>0</v>
      </c>
      <c r="AL106" s="1">
        <v>0</v>
      </c>
      <c r="AN106" s="1">
        <v>0</v>
      </c>
      <c r="AP106" s="1">
        <v>0</v>
      </c>
      <c r="AQ106" s="1" t="s">
        <v>101</v>
      </c>
      <c r="AR106" s="1">
        <v>0</v>
      </c>
      <c r="AT106" s="1">
        <v>0</v>
      </c>
      <c r="AV106" s="1">
        <v>0</v>
      </c>
      <c r="AX106" s="1">
        <v>0</v>
      </c>
      <c r="AZ106" s="1">
        <v>0</v>
      </c>
      <c r="BB106" s="1">
        <v>0</v>
      </c>
      <c r="BD106" s="1">
        <v>1</v>
      </c>
      <c r="BF106" s="1">
        <v>0</v>
      </c>
      <c r="BH106" s="1">
        <v>0</v>
      </c>
      <c r="BJ106" s="1">
        <v>0</v>
      </c>
      <c r="BK106" s="1" t="s">
        <v>340</v>
      </c>
      <c r="BL106" s="1">
        <v>0</v>
      </c>
      <c r="BN106" s="1">
        <v>0</v>
      </c>
      <c r="BP106" s="1">
        <v>0</v>
      </c>
      <c r="BQ106" s="1" t="s">
        <v>340</v>
      </c>
      <c r="BR106" s="1">
        <v>0</v>
      </c>
      <c r="BS106" s="1" t="s">
        <v>340</v>
      </c>
      <c r="BT106" s="1">
        <v>0</v>
      </c>
      <c r="BV106" s="1">
        <v>0</v>
      </c>
      <c r="BX106" s="1">
        <v>0</v>
      </c>
      <c r="BZ106" s="1">
        <v>0</v>
      </c>
      <c r="CB106" s="1">
        <v>0</v>
      </c>
      <c r="CD106" s="1">
        <v>0</v>
      </c>
      <c r="CF106" s="1">
        <v>0</v>
      </c>
      <c r="CH106" s="1">
        <v>0</v>
      </c>
      <c r="CJ106" s="1">
        <v>0</v>
      </c>
      <c r="CL106" s="1">
        <v>0</v>
      </c>
      <c r="CN106" s="1">
        <v>0</v>
      </c>
      <c r="CP106" s="1">
        <v>0</v>
      </c>
      <c r="CR106" s="1">
        <v>0</v>
      </c>
      <c r="CT106" s="1">
        <v>0</v>
      </c>
      <c r="CV106" s="1">
        <v>0</v>
      </c>
      <c r="CW106" s="1" t="s">
        <v>409</v>
      </c>
      <c r="CX106" s="1">
        <v>0</v>
      </c>
      <c r="CZ106" s="1">
        <v>0</v>
      </c>
      <c r="DB106" s="7">
        <v>0</v>
      </c>
      <c r="DD106" s="1">
        <v>0</v>
      </c>
      <c r="DF106" s="1">
        <v>0</v>
      </c>
      <c r="DH106" s="1">
        <v>0</v>
      </c>
      <c r="DJ106" s="1">
        <v>0</v>
      </c>
      <c r="DL106" s="7">
        <v>1</v>
      </c>
      <c r="DN106" s="1">
        <v>0</v>
      </c>
      <c r="DP106" s="1">
        <v>0</v>
      </c>
      <c r="DR106" s="1">
        <v>0</v>
      </c>
      <c r="DT106" s="1">
        <v>1</v>
      </c>
      <c r="DV106" s="1">
        <v>0</v>
      </c>
      <c r="DX106" s="1">
        <v>0</v>
      </c>
      <c r="DZ106" s="1">
        <v>0</v>
      </c>
      <c r="EB106" s="1">
        <v>0</v>
      </c>
      <c r="ED106" s="1">
        <v>0</v>
      </c>
      <c r="EF106" s="1">
        <v>0</v>
      </c>
      <c r="EH106" s="7">
        <v>0</v>
      </c>
      <c r="EJ106" s="1">
        <v>0</v>
      </c>
      <c r="EL106" s="1">
        <v>0</v>
      </c>
      <c r="EN106" s="1">
        <v>0</v>
      </c>
      <c r="EP106" s="7">
        <v>1</v>
      </c>
      <c r="ER106" s="7">
        <v>0</v>
      </c>
      <c r="ET106" s="1">
        <v>0</v>
      </c>
      <c r="EV106" s="7">
        <v>0</v>
      </c>
      <c r="EX106" s="7">
        <v>1</v>
      </c>
      <c r="EY106" s="1" t="s">
        <v>595</v>
      </c>
      <c r="EZ106" s="1">
        <v>0</v>
      </c>
      <c r="FB106" s="1">
        <v>0</v>
      </c>
      <c r="FD106" s="1">
        <v>1</v>
      </c>
      <c r="FF106" s="8">
        <f>SUM(A106:FE106)</f>
        <v>8</v>
      </c>
      <c r="FG106" s="9">
        <f>8/80</f>
        <v>0.1</v>
      </c>
      <c r="FQ106" s="11"/>
    </row>
    <row r="107" spans="1:173" ht="45">
      <c r="A107" s="1" t="s">
        <v>88</v>
      </c>
      <c r="B107" s="1">
        <v>0</v>
      </c>
      <c r="D107" s="1">
        <v>0</v>
      </c>
      <c r="F107" s="1">
        <v>0</v>
      </c>
      <c r="H107" s="7">
        <v>0</v>
      </c>
      <c r="I107" s="7" t="s">
        <v>112</v>
      </c>
      <c r="J107" s="1">
        <v>0</v>
      </c>
      <c r="L107" s="7">
        <v>1</v>
      </c>
      <c r="M107" s="1" t="s">
        <v>531</v>
      </c>
      <c r="N107" s="1">
        <v>0</v>
      </c>
      <c r="P107" s="1">
        <v>0</v>
      </c>
      <c r="R107" s="1">
        <v>0</v>
      </c>
      <c r="T107" s="7">
        <v>0</v>
      </c>
      <c r="V107" s="1">
        <v>0</v>
      </c>
      <c r="X107" s="1">
        <v>0</v>
      </c>
      <c r="Z107" s="1">
        <v>0</v>
      </c>
      <c r="AB107" s="1">
        <v>0</v>
      </c>
      <c r="AD107" s="1">
        <v>0</v>
      </c>
      <c r="AF107" s="1">
        <v>0</v>
      </c>
      <c r="AH107" s="1">
        <v>0</v>
      </c>
      <c r="AJ107" s="1">
        <v>0</v>
      </c>
      <c r="AL107" s="1">
        <v>0</v>
      </c>
      <c r="AN107" s="1">
        <v>0</v>
      </c>
      <c r="AP107" s="1">
        <v>0</v>
      </c>
      <c r="AR107" s="1">
        <v>0</v>
      </c>
      <c r="AT107" s="1">
        <v>0</v>
      </c>
      <c r="AV107" s="1">
        <v>0</v>
      </c>
      <c r="AX107" s="1">
        <v>0</v>
      </c>
      <c r="AZ107" s="1">
        <v>0</v>
      </c>
      <c r="BB107" s="1">
        <v>0</v>
      </c>
      <c r="BD107" s="1">
        <v>0</v>
      </c>
      <c r="BF107" s="1">
        <v>0</v>
      </c>
      <c r="BH107" s="1">
        <v>0</v>
      </c>
      <c r="BJ107" s="1">
        <v>0</v>
      </c>
      <c r="BL107" s="1">
        <v>0</v>
      </c>
      <c r="BM107" s="1" t="s">
        <v>571</v>
      </c>
      <c r="BN107" s="1">
        <v>0</v>
      </c>
      <c r="BP107" s="1">
        <v>0</v>
      </c>
      <c r="BR107" s="1">
        <v>0</v>
      </c>
      <c r="BT107" s="1">
        <v>0</v>
      </c>
      <c r="BV107" s="1">
        <v>0</v>
      </c>
      <c r="BX107" s="1">
        <v>1</v>
      </c>
      <c r="BY107" s="1" t="s">
        <v>511</v>
      </c>
      <c r="BZ107" s="1">
        <v>0</v>
      </c>
      <c r="CB107" s="1">
        <v>0</v>
      </c>
      <c r="CD107" s="1">
        <v>0</v>
      </c>
      <c r="CF107" s="1">
        <v>0</v>
      </c>
      <c r="CH107" s="1">
        <v>0</v>
      </c>
      <c r="CJ107" s="1">
        <v>0</v>
      </c>
      <c r="CL107" s="1">
        <v>0</v>
      </c>
      <c r="CN107" s="1">
        <v>0</v>
      </c>
      <c r="CP107" s="1">
        <v>0</v>
      </c>
      <c r="CR107" s="1">
        <v>0</v>
      </c>
      <c r="CT107" s="1">
        <v>0</v>
      </c>
      <c r="CV107" s="1">
        <v>0</v>
      </c>
      <c r="CX107" s="1">
        <v>0</v>
      </c>
      <c r="CZ107" s="1">
        <v>0</v>
      </c>
      <c r="DB107" s="7">
        <v>0</v>
      </c>
      <c r="DD107" s="1">
        <v>0</v>
      </c>
      <c r="DF107" s="1">
        <v>0</v>
      </c>
      <c r="DH107" s="1">
        <v>0</v>
      </c>
      <c r="DJ107" s="1">
        <v>0</v>
      </c>
      <c r="DL107" s="7">
        <v>0</v>
      </c>
      <c r="DN107" s="1">
        <v>0</v>
      </c>
      <c r="DP107" s="1">
        <v>0</v>
      </c>
      <c r="DR107" s="1">
        <v>0</v>
      </c>
      <c r="DT107" s="1">
        <v>0</v>
      </c>
      <c r="DV107" s="1">
        <v>0</v>
      </c>
      <c r="DX107" s="1">
        <v>0</v>
      </c>
      <c r="DZ107" s="1">
        <v>0</v>
      </c>
      <c r="EB107" s="1">
        <v>0</v>
      </c>
      <c r="ED107" s="1">
        <v>0</v>
      </c>
      <c r="EE107" s="1" t="s">
        <v>438</v>
      </c>
      <c r="EF107" s="1">
        <v>0</v>
      </c>
      <c r="EH107" s="7">
        <v>0</v>
      </c>
      <c r="EJ107" s="1">
        <v>0</v>
      </c>
      <c r="EL107" s="1">
        <v>0</v>
      </c>
      <c r="EN107" s="1">
        <v>0</v>
      </c>
      <c r="EP107" s="7">
        <v>0</v>
      </c>
      <c r="ER107" s="7">
        <v>0</v>
      </c>
      <c r="ET107" s="1">
        <v>0</v>
      </c>
      <c r="EV107" s="7">
        <v>0</v>
      </c>
      <c r="EX107" s="7">
        <v>0</v>
      </c>
      <c r="EZ107" s="1">
        <v>0</v>
      </c>
      <c r="FB107" s="1">
        <v>0</v>
      </c>
      <c r="FD107" s="1">
        <v>0</v>
      </c>
      <c r="FF107" s="8">
        <f>SUM(A107:FE107)</f>
        <v>2</v>
      </c>
      <c r="FG107" s="9">
        <f>2/80</f>
        <v>0.025</v>
      </c>
      <c r="FQ107" s="11"/>
    </row>
    <row r="108" spans="2:160" ht="11.25">
      <c r="B108" s="1">
        <v>39</v>
      </c>
      <c r="D108" s="1">
        <v>33</v>
      </c>
      <c r="F108" s="1">
        <f>SUM(F8:F107)</f>
        <v>10</v>
      </c>
      <c r="H108" s="7">
        <v>64</v>
      </c>
      <c r="J108" s="1">
        <v>62</v>
      </c>
      <c r="L108" s="7">
        <v>63</v>
      </c>
      <c r="N108" s="1">
        <v>51</v>
      </c>
      <c r="P108" s="1">
        <v>44</v>
      </c>
      <c r="R108" s="1">
        <f>SUM(R7:R107)</f>
        <v>32</v>
      </c>
      <c r="T108" s="7">
        <f>SUM(T7:T107)</f>
        <v>29</v>
      </c>
      <c r="V108" s="1">
        <v>36</v>
      </c>
      <c r="X108" s="1">
        <f>SUM(X7:X107)</f>
        <v>14</v>
      </c>
      <c r="Z108" s="1">
        <f>SUM(Z7:Z107)</f>
        <v>26</v>
      </c>
      <c r="AB108" s="1">
        <v>22</v>
      </c>
      <c r="AD108" s="1">
        <v>33</v>
      </c>
      <c r="AF108" s="1">
        <v>32</v>
      </c>
      <c r="AH108" s="1">
        <v>30</v>
      </c>
      <c r="AJ108" s="1">
        <v>28</v>
      </c>
      <c r="AL108" s="1">
        <v>28</v>
      </c>
      <c r="AN108" s="1">
        <v>21</v>
      </c>
      <c r="AP108" s="1">
        <v>58</v>
      </c>
      <c r="AR108" s="1">
        <v>50</v>
      </c>
      <c r="AT108" s="1">
        <v>41</v>
      </c>
      <c r="AV108" s="1">
        <v>56</v>
      </c>
      <c r="AX108" s="1">
        <f>SUM(AX7:AX107)</f>
        <v>29</v>
      </c>
      <c r="AZ108" s="1">
        <v>56</v>
      </c>
      <c r="BB108" s="1">
        <v>37</v>
      </c>
      <c r="BD108" s="1">
        <v>38</v>
      </c>
      <c r="BF108" s="1">
        <v>42</v>
      </c>
      <c r="BH108" s="1">
        <v>51</v>
      </c>
      <c r="BJ108" s="1">
        <v>34</v>
      </c>
      <c r="BL108" s="1">
        <v>55</v>
      </c>
      <c r="BN108" s="1">
        <f>SUM(BN7:BN107)</f>
        <v>41</v>
      </c>
      <c r="BP108" s="1">
        <v>37</v>
      </c>
      <c r="BR108" s="17">
        <f>SUM(BR7:BR107)</f>
        <v>30</v>
      </c>
      <c r="BT108" s="1">
        <v>30</v>
      </c>
      <c r="BV108" s="1">
        <f>SUM(BV7:BV107)</f>
        <v>36</v>
      </c>
      <c r="BX108" s="1">
        <v>43</v>
      </c>
      <c r="BZ108" s="1">
        <v>42</v>
      </c>
      <c r="CB108" s="1">
        <v>33</v>
      </c>
      <c r="CD108" s="1">
        <f>SUM(CD7:CD107)</f>
        <v>19</v>
      </c>
      <c r="CF108" s="1">
        <f>SUM(CF7:CF107)</f>
        <v>18</v>
      </c>
      <c r="CH108" s="1">
        <v>27</v>
      </c>
      <c r="CJ108" s="1">
        <f>SUM(CJ7:CJ107)</f>
        <v>29</v>
      </c>
      <c r="CL108" s="1">
        <v>32</v>
      </c>
      <c r="CN108" s="1">
        <v>44</v>
      </c>
      <c r="CP108" s="1">
        <v>39</v>
      </c>
      <c r="CR108" s="1">
        <v>42</v>
      </c>
      <c r="CT108" s="1">
        <v>28</v>
      </c>
      <c r="CV108" s="1">
        <v>55</v>
      </c>
      <c r="CX108" s="1">
        <v>30</v>
      </c>
      <c r="CZ108" s="1">
        <v>22</v>
      </c>
      <c r="DB108" s="7">
        <v>36</v>
      </c>
      <c r="DD108" s="1">
        <v>39</v>
      </c>
      <c r="DF108" s="1">
        <v>23</v>
      </c>
      <c r="DH108" s="1">
        <v>38</v>
      </c>
      <c r="DJ108" s="1">
        <f>SUM(DJ7:DJ107)</f>
        <v>16</v>
      </c>
      <c r="DL108" s="7">
        <v>30</v>
      </c>
      <c r="DN108" s="1">
        <v>36</v>
      </c>
      <c r="DP108" s="1">
        <v>42</v>
      </c>
      <c r="DR108" s="1">
        <v>24</v>
      </c>
      <c r="DT108" s="1">
        <v>35</v>
      </c>
      <c r="DV108" s="1">
        <f>SUM(DV7:DV107)</f>
        <v>35</v>
      </c>
      <c r="DX108" s="1">
        <v>48</v>
      </c>
      <c r="DZ108" s="1">
        <v>45</v>
      </c>
      <c r="EB108" s="1">
        <v>45</v>
      </c>
      <c r="ED108" s="1">
        <v>41</v>
      </c>
      <c r="EF108" s="1">
        <f>SUM(EF4:EG107)</f>
        <v>35</v>
      </c>
      <c r="EH108" s="7">
        <v>43</v>
      </c>
      <c r="EJ108" s="1">
        <f>SUM(EJ4:EK107)</f>
        <v>34</v>
      </c>
      <c r="EL108" s="1">
        <v>29</v>
      </c>
      <c r="EN108" s="1">
        <v>24</v>
      </c>
      <c r="EP108" s="7">
        <f>SUM(EP7:EP107)</f>
        <v>29</v>
      </c>
      <c r="ER108" s="7">
        <v>31</v>
      </c>
      <c r="ET108" s="1">
        <v>26</v>
      </c>
      <c r="EV108" s="7">
        <v>17</v>
      </c>
      <c r="EX108" s="7">
        <f>SUM(EX7:EX107)</f>
        <v>22</v>
      </c>
      <c r="EZ108" s="1">
        <v>36</v>
      </c>
      <c r="FB108" s="1">
        <v>37</v>
      </c>
      <c r="FD108" s="1">
        <v>39</v>
      </c>
    </row>
  </sheetData>
  <mergeCells count="320">
    <mergeCell ref="CL1:CM1"/>
    <mergeCell ref="CL2:CM2"/>
    <mergeCell ref="CL3:CM3"/>
    <mergeCell ref="CL6:CM6"/>
    <mergeCell ref="AN6:AO6"/>
    <mergeCell ref="AN1:AO1"/>
    <mergeCell ref="AN2:AO2"/>
    <mergeCell ref="EJ1:EK1"/>
    <mergeCell ref="EJ2:EK2"/>
    <mergeCell ref="EJ3:EK3"/>
    <mergeCell ref="EJ6:EK6"/>
    <mergeCell ref="ED1:EE1"/>
    <mergeCell ref="ED2:EE2"/>
    <mergeCell ref="ED3:EE3"/>
    <mergeCell ref="ED6:EE6"/>
    <mergeCell ref="CJ3:CK3"/>
    <mergeCell ref="CJ6:CK6"/>
    <mergeCell ref="DZ1:EA1"/>
    <mergeCell ref="CX2:CY2"/>
    <mergeCell ref="CJ1:CK1"/>
    <mergeCell ref="CJ2:CK2"/>
    <mergeCell ref="CP1:CQ1"/>
    <mergeCell ref="CR1:CS1"/>
    <mergeCell ref="CX6:CY6"/>
    <mergeCell ref="CX1:CY1"/>
    <mergeCell ref="AH1:AI1"/>
    <mergeCell ref="AH2:AI2"/>
    <mergeCell ref="AH3:AI3"/>
    <mergeCell ref="AJ3:AK3"/>
    <mergeCell ref="BV3:BW3"/>
    <mergeCell ref="BR2:BS2"/>
    <mergeCell ref="BR3:BS3"/>
    <mergeCell ref="AL2:AM2"/>
    <mergeCell ref="AL3:AM3"/>
    <mergeCell ref="EF1:EG1"/>
    <mergeCell ref="DZ6:EA6"/>
    <mergeCell ref="EB2:EC2"/>
    <mergeCell ref="EB3:EC3"/>
    <mergeCell ref="EB6:EC6"/>
    <mergeCell ref="DZ2:EA2"/>
    <mergeCell ref="DZ3:EA3"/>
    <mergeCell ref="EF2:EG2"/>
    <mergeCell ref="EF3:EG3"/>
    <mergeCell ref="EB1:EC1"/>
    <mergeCell ref="N2:O2"/>
    <mergeCell ref="N3:O3"/>
    <mergeCell ref="N6:O6"/>
    <mergeCell ref="CN1:CO1"/>
    <mergeCell ref="CN2:CO2"/>
    <mergeCell ref="CN3:CO3"/>
    <mergeCell ref="CN6:CO6"/>
    <mergeCell ref="BZ3:CA3"/>
    <mergeCell ref="AH6:AI6"/>
    <mergeCell ref="AN3:AO3"/>
    <mergeCell ref="BZ6:CA6"/>
    <mergeCell ref="CD1:CE1"/>
    <mergeCell ref="CD2:CE2"/>
    <mergeCell ref="CD3:CE3"/>
    <mergeCell ref="CD6:CE6"/>
    <mergeCell ref="BZ1:CA1"/>
    <mergeCell ref="BZ2:CA2"/>
    <mergeCell ref="BV6:BW6"/>
    <mergeCell ref="BX1:BY1"/>
    <mergeCell ref="BX2:BY2"/>
    <mergeCell ref="BX3:BY3"/>
    <mergeCell ref="BX6:BY6"/>
    <mergeCell ref="BV1:BW1"/>
    <mergeCell ref="BV2:BW2"/>
    <mergeCell ref="BR6:BS6"/>
    <mergeCell ref="BP1:BQ1"/>
    <mergeCell ref="BP2:BQ2"/>
    <mergeCell ref="BP3:BQ3"/>
    <mergeCell ref="BP6:BQ6"/>
    <mergeCell ref="AR1:AS1"/>
    <mergeCell ref="AP3:AQ3"/>
    <mergeCell ref="CR3:CS3"/>
    <mergeCell ref="CP3:CQ3"/>
    <mergeCell ref="BD1:BE1"/>
    <mergeCell ref="BD2:BE2"/>
    <mergeCell ref="BD3:BE3"/>
    <mergeCell ref="BH3:BI3"/>
    <mergeCell ref="BL1:BM1"/>
    <mergeCell ref="BL2:BM2"/>
    <mergeCell ref="BL3:BM3"/>
    <mergeCell ref="BR1:BS1"/>
    <mergeCell ref="AV2:AW2"/>
    <mergeCell ref="AV3:AW3"/>
    <mergeCell ref="AV1:AW1"/>
    <mergeCell ref="BB3:BC3"/>
    <mergeCell ref="BN1:BO1"/>
    <mergeCell ref="BN2:BO2"/>
    <mergeCell ref="BN3:BO3"/>
    <mergeCell ref="BB1:BC1"/>
    <mergeCell ref="AR6:AS6"/>
    <mergeCell ref="AT1:AU1"/>
    <mergeCell ref="EV2:EW2"/>
    <mergeCell ref="EL6:EM6"/>
    <mergeCell ref="DV1:DW1"/>
    <mergeCell ref="DV2:DW2"/>
    <mergeCell ref="DV3:DW3"/>
    <mergeCell ref="DX1:DY1"/>
    <mergeCell ref="DX2:DY2"/>
    <mergeCell ref="DX3:DY3"/>
    <mergeCell ref="EZ2:FA2"/>
    <mergeCell ref="ET2:EU2"/>
    <mergeCell ref="ET3:EU3"/>
    <mergeCell ref="EX2:EY2"/>
    <mergeCell ref="D2:E2"/>
    <mergeCell ref="D3:E3"/>
    <mergeCell ref="DT6:DU6"/>
    <mergeCell ref="D6:E6"/>
    <mergeCell ref="DP6:DQ6"/>
    <mergeCell ref="AR3:AS3"/>
    <mergeCell ref="AT2:AU2"/>
    <mergeCell ref="AT3:AU3"/>
    <mergeCell ref="AT6:AU6"/>
    <mergeCell ref="AP6:AQ6"/>
    <mergeCell ref="F2:G2"/>
    <mergeCell ref="F3:G3"/>
    <mergeCell ref="F6:G6"/>
    <mergeCell ref="DR1:DS1"/>
    <mergeCell ref="DR2:DS2"/>
    <mergeCell ref="AL6:AM6"/>
    <mergeCell ref="P1:Q1"/>
    <mergeCell ref="P2:Q2"/>
    <mergeCell ref="P3:Q3"/>
    <mergeCell ref="P6:Q6"/>
    <mergeCell ref="DD2:DE2"/>
    <mergeCell ref="DD3:DE3"/>
    <mergeCell ref="AP2:AQ2"/>
    <mergeCell ref="BB2:BC2"/>
    <mergeCell ref="BH2:BI2"/>
    <mergeCell ref="BT2:BU2"/>
    <mergeCell ref="BT3:BU3"/>
    <mergeCell ref="CX3:CY3"/>
    <mergeCell ref="DB2:DC2"/>
    <mergeCell ref="AR2:AS2"/>
    <mergeCell ref="DB3:DC3"/>
    <mergeCell ref="DR3:DS3"/>
    <mergeCell ref="FB3:FC3"/>
    <mergeCell ref="DP3:DQ3"/>
    <mergeCell ref="EZ3:FA3"/>
    <mergeCell ref="EL3:EM3"/>
    <mergeCell ref="DP2:DQ2"/>
    <mergeCell ref="DJ2:DK2"/>
    <mergeCell ref="ER2:ES2"/>
    <mergeCell ref="ER3:ES3"/>
    <mergeCell ref="DL2:DM2"/>
    <mergeCell ref="EL2:EM2"/>
    <mergeCell ref="J6:K6"/>
    <mergeCell ref="L6:M6"/>
    <mergeCell ref="H6:I6"/>
    <mergeCell ref="L2:M2"/>
    <mergeCell ref="L3:M3"/>
    <mergeCell ref="DB6:DC6"/>
    <mergeCell ref="EV6:EW6"/>
    <mergeCell ref="T6:U6"/>
    <mergeCell ref="T2:U2"/>
    <mergeCell ref="T3:U3"/>
    <mergeCell ref="V6:W6"/>
    <mergeCell ref="V2:W2"/>
    <mergeCell ref="Z3:AA3"/>
    <mergeCell ref="BB6:BC6"/>
    <mergeCell ref="AX3:AY3"/>
    <mergeCell ref="H1:I1"/>
    <mergeCell ref="H2:I2"/>
    <mergeCell ref="H3:I3"/>
    <mergeCell ref="J1:K1"/>
    <mergeCell ref="J2:K2"/>
    <mergeCell ref="J3:K3"/>
    <mergeCell ref="FD2:FE2"/>
    <mergeCell ref="EH2:EI2"/>
    <mergeCell ref="FB1:FC1"/>
    <mergeCell ref="EL1:EM1"/>
    <mergeCell ref="EZ1:FA1"/>
    <mergeCell ref="ET1:EU1"/>
    <mergeCell ref="EV1:EW1"/>
    <mergeCell ref="FB2:FC2"/>
    <mergeCell ref="ER1:ES1"/>
    <mergeCell ref="EX1:EY1"/>
    <mergeCell ref="D1:E1"/>
    <mergeCell ref="AP1:AQ1"/>
    <mergeCell ref="DD1:DE1"/>
    <mergeCell ref="T1:U1"/>
    <mergeCell ref="BT1:BU1"/>
    <mergeCell ref="L1:M1"/>
    <mergeCell ref="DB1:DC1"/>
    <mergeCell ref="F1:G1"/>
    <mergeCell ref="AL1:AM1"/>
    <mergeCell ref="N1:O1"/>
    <mergeCell ref="FB6:FC6"/>
    <mergeCell ref="DD6:DE6"/>
    <mergeCell ref="EN6:EO6"/>
    <mergeCell ref="DR6:DS6"/>
    <mergeCell ref="EH6:EI6"/>
    <mergeCell ref="ET6:EU6"/>
    <mergeCell ref="DV6:DW6"/>
    <mergeCell ref="DX6:DY6"/>
    <mergeCell ref="EZ6:FA6"/>
    <mergeCell ref="EX6:EY6"/>
    <mergeCell ref="DL1:DM1"/>
    <mergeCell ref="ER6:ES6"/>
    <mergeCell ref="EP6:EQ6"/>
    <mergeCell ref="DJ6:DK6"/>
    <mergeCell ref="DP1:DQ1"/>
    <mergeCell ref="EP1:EQ1"/>
    <mergeCell ref="EP2:EQ2"/>
    <mergeCell ref="EH1:EI1"/>
    <mergeCell ref="DT1:DU1"/>
    <mergeCell ref="DT2:DU2"/>
    <mergeCell ref="FD6:FE6"/>
    <mergeCell ref="DL6:DM6"/>
    <mergeCell ref="DJ3:DK3"/>
    <mergeCell ref="DL3:DM3"/>
    <mergeCell ref="FD3:FE3"/>
    <mergeCell ref="EX3:EY3"/>
    <mergeCell ref="DT3:DU3"/>
    <mergeCell ref="EH3:EI3"/>
    <mergeCell ref="EV3:EW3"/>
    <mergeCell ref="EF6:EG6"/>
    <mergeCell ref="FD1:FE1"/>
    <mergeCell ref="EP3:EQ3"/>
    <mergeCell ref="DJ1:DK1"/>
    <mergeCell ref="CZ6:DA6"/>
    <mergeCell ref="CZ1:DA1"/>
    <mergeCell ref="CZ2:DA2"/>
    <mergeCell ref="CZ3:DA3"/>
    <mergeCell ref="EN1:EO1"/>
    <mergeCell ref="EN2:EO2"/>
    <mergeCell ref="EN3:EO3"/>
    <mergeCell ref="R1:S1"/>
    <mergeCell ref="R2:S2"/>
    <mergeCell ref="R3:S3"/>
    <mergeCell ref="R6:S6"/>
    <mergeCell ref="X1:Y1"/>
    <mergeCell ref="X2:Y2"/>
    <mergeCell ref="X3:Y3"/>
    <mergeCell ref="X6:Y6"/>
    <mergeCell ref="V1:W1"/>
    <mergeCell ref="V3:W3"/>
    <mergeCell ref="AV6:AW6"/>
    <mergeCell ref="Z6:AA6"/>
    <mergeCell ref="AB1:AC1"/>
    <mergeCell ref="AB2:AC2"/>
    <mergeCell ref="AB3:AC3"/>
    <mergeCell ref="AB6:AC6"/>
    <mergeCell ref="Z1:AA1"/>
    <mergeCell ref="Z2:AA2"/>
    <mergeCell ref="AD6:AE6"/>
    <mergeCell ref="AF1:AG1"/>
    <mergeCell ref="AF2:AG2"/>
    <mergeCell ref="AF3:AG3"/>
    <mergeCell ref="AF6:AG6"/>
    <mergeCell ref="AD1:AE1"/>
    <mergeCell ref="AD2:AE2"/>
    <mergeCell ref="AD3:AE3"/>
    <mergeCell ref="AX6:AY6"/>
    <mergeCell ref="AZ1:BA1"/>
    <mergeCell ref="AZ2:BA2"/>
    <mergeCell ref="AZ3:BA3"/>
    <mergeCell ref="AZ6:BA6"/>
    <mergeCell ref="AX1:AY1"/>
    <mergeCell ref="AX2:AY2"/>
    <mergeCell ref="BH6:BI6"/>
    <mergeCell ref="BJ1:BK1"/>
    <mergeCell ref="BJ2:BK2"/>
    <mergeCell ref="BJ3:BK3"/>
    <mergeCell ref="BJ6:BK6"/>
    <mergeCell ref="BH1:BI1"/>
    <mergeCell ref="BN6:BO6"/>
    <mergeCell ref="CP6:CQ6"/>
    <mergeCell ref="CR6:CS6"/>
    <mergeCell ref="CV1:CW1"/>
    <mergeCell ref="CV2:CW2"/>
    <mergeCell ref="CV3:CW3"/>
    <mergeCell ref="CV6:CW6"/>
    <mergeCell ref="CF1:CG1"/>
    <mergeCell ref="CF2:CG2"/>
    <mergeCell ref="CF3:CG3"/>
    <mergeCell ref="AJ6:AK6"/>
    <mergeCell ref="AJ1:AK1"/>
    <mergeCell ref="AJ2:AK2"/>
    <mergeCell ref="CT6:CU6"/>
    <mergeCell ref="BT6:BU6"/>
    <mergeCell ref="CT1:CU1"/>
    <mergeCell ref="CP2:CQ2"/>
    <mergeCell ref="CR2:CS2"/>
    <mergeCell ref="CT2:CU2"/>
    <mergeCell ref="CT3:CU3"/>
    <mergeCell ref="DH1:DI1"/>
    <mergeCell ref="DH2:DI2"/>
    <mergeCell ref="DH3:DI3"/>
    <mergeCell ref="DH6:DI6"/>
    <mergeCell ref="DF1:DG1"/>
    <mergeCell ref="DF2:DG2"/>
    <mergeCell ref="DF3:DG3"/>
    <mergeCell ref="DF6:DG6"/>
    <mergeCell ref="BD6:BE6"/>
    <mergeCell ref="CB1:CC1"/>
    <mergeCell ref="CB2:CC2"/>
    <mergeCell ref="CB3:CC3"/>
    <mergeCell ref="CB6:CC6"/>
    <mergeCell ref="BF1:BG1"/>
    <mergeCell ref="BF2:BG2"/>
    <mergeCell ref="BF3:BG3"/>
    <mergeCell ref="BF6:BG6"/>
    <mergeCell ref="BL6:BM6"/>
    <mergeCell ref="CF6:CG6"/>
    <mergeCell ref="CH1:CI1"/>
    <mergeCell ref="CH2:CI2"/>
    <mergeCell ref="CH3:CI3"/>
    <mergeCell ref="CH6:CI6"/>
    <mergeCell ref="DN1:DO1"/>
    <mergeCell ref="DN2:DO2"/>
    <mergeCell ref="DN3:DO3"/>
    <mergeCell ref="DN6:DO6"/>
    <mergeCell ref="B2:C2"/>
    <mergeCell ref="B1:C1"/>
    <mergeCell ref="B3:C3"/>
    <mergeCell ref="B6:C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FranzGroup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sarafranzoso</dc:creator>
  <cp:keywords/>
  <dc:description/>
  <cp:lastModifiedBy>Mario</cp:lastModifiedBy>
  <cp:lastPrinted>2001-01-26T22:19:38Z</cp:lastPrinted>
  <dcterms:created xsi:type="dcterms:W3CDTF">2000-12-16T21:06:34Z</dcterms:created>
  <dcterms:modified xsi:type="dcterms:W3CDTF">2001-01-29T12:11:03Z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